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P40" i="1" s="1"/>
  <c r="I60" i="28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43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4" i="6"/>
  <c r="H60" i="1"/>
  <c r="H61" i="1"/>
  <c r="H62" i="1"/>
  <c r="H63" i="1"/>
  <c r="H64" i="1"/>
  <c r="E31" i="5"/>
  <c r="F31" i="5" s="1"/>
  <c r="L77" i="6" l="1"/>
  <c r="H84" i="6"/>
  <c r="L147" i="6"/>
  <c r="J86" i="6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L92" i="6"/>
  <c r="L94" i="6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<sst xmlns="http://schemas.openxmlformats.org/spreadsheetml/2006/main" count="3073" uniqueCount="711">
  <si>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</si>
  <si>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</si>
  <si>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</si>
  <si>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</si>
  <si>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</si>
  <si>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</si>
  <si>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</si>
  <si>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</si>
  <si>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</si>
  <si>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</si>
  <si>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</si>
  <si>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</si>
  <si>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</si>
  <si>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</si>
  <si>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</si>
  <si>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</si>
  <si>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</si>
  <si>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</si>
  <si>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</si>
  <si>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</si>
  <si>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</si>
  <si>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</si>
  <si>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</si>
  <si>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</si>
  <si>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</si>
  <si>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</si>
  <si>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</si>
  <si>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</si>
  <si>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</si>
  <si>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</si>
  <si>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</si>
  <si>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</si>
  <si>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</si>
  <si>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</si>
  <si>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</si>
  <si>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</si>
  <si>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</si>
  <si>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</si>
  <si>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</si>
  <si>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</si>
  <si>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</si>
  <si>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</si>
  <si>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</si>
  <si>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</si>
  <si>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</si>
  <si>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</si>
  <si>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</si>
  <si>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</si>
  <si>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</si>
  <si>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</si>
  <si>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</si>
  <si>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</si>
  <si>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</si>
  <si>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</si>
  <si>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</si>
  <si>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</si>
  <si>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</si>
  <si>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</si>
  <si>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</si>
  <si>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</si>
  <si>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</si>
  <si>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</si>
  <si>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</si>
  <si>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</si>
  <si>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</si>
  <si>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</si>
  <si>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</si>
  <si>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</si>
  <si>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</si>
  <si>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</si>
  <si>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</si>
  <si>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</si>
  <si>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</si>
  <si>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</si>
  <si>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</si>
  <si>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</si>
  <si>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</si>
  <si>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</si>
  <si>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</si>
  <si>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</si>
  <si>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</si>
  <si>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</si>
  <si>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</si>
  <si>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</si>
  <si>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</si>
  <si>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</si>
  <si>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</si>
  <si>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</si>
  <si>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</si>
  <si>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</si>
  <si>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</si>
  <si>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</si>
  <si>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</si>
  <si>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</si>
  <si>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</si>
  <si>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</si>
  <si>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</si>
  <si>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</si>
  <si>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</si>
  <si>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</si>
  <si>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</si>
  <si>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</si>
  <si>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</si>
  <si>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</si>
  <si>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</si>
  <si>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</si>
  <si>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</si>
  <si>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</si>
  <si>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</si>
  <si>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</si>
  <si>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</si>
  <si>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</si>
  <si>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</si>
  <si>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</si>
  <si>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</si>
  <si>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</si>
  <si>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</si>
  <si>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</si>
  <si>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</si>
  <si>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</si>
  <si>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</si>
  <si>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</si>
  <si>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</si>
  <si>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</si>
  <si>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</si>
  <si>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</si>
  <si>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</si>
  <si>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</si>
  <si>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</si>
  <si>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</si>
  <si>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</si>
  <si>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</si>
  <si>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</si>
  <si>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</si>
  <si>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</si>
  <si>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</si>
  <si>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</si>
  <si>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</si>
  <si>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</si>
  <si>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</si>
  <si>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</si>
  <si>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</si>
  <si>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</si>
  <si>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</si>
  <si>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</si>
  <si>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</si>
  <si>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</si>
  <si>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</si>
  <si>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</si>
  <si>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</si>
  <si>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</si>
  <si>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</si>
  <si>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</si>
  <si>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</si>
  <si>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</si>
  <si>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</si>
  <si>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</si>
  <si>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</si>
  <si>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</si>
  <si>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</si>
  <si>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</si>
  <si>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</si>
  <si>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</si>
  <si>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</si>
  <si>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</si>
  <si>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</si>
  <si>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</si>
  <si>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</si>
  <si>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</si>
  <si>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</si>
  <si>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</si>
  <si>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</si>
  <si>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</si>
  <si>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</si>
  <si>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</si>
  <si>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</si>
  <si>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</si>
  <si>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</si>
  <si>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</si>
  <si>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</si>
  <si>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</si>
  <si>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</si>
  <si>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</si>
  <si>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</si>
  <si>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</si>
  <si>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</si>
  <si>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</si>
  <si>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</si>
  <si>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</si>
  <si>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</si>
  <si>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</si>
  <si>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</si>
  <si>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</si>
  <si>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</si>
  <si>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</si>
  <si>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</si>
  <si>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</si>
  <si>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</si>
  <si>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</si>
  <si>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</si>
  <si>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</si>
  <si>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</si>
  <si>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</si>
  <si>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</si>
  <si>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</si>
  <si>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</si>
  <si>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</si>
  <si>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</si>
  <si>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</si>
  <si>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</si>
  <si>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</si>
  <si>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</si>
  <si>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</si>
  <si>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</si>
  <si>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</si>
  <si>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</si>
  <si>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</si>
  <si>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</si>
  <si>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</si>
  <si>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</si>
  <si>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</si>
  <si>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</si>
  <si>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</si>
  <si>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</si>
  <si>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</si>
  <si>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</si>
  <si>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</si>
  <si>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</si>
  <si>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</si>
  <si>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</si>
  <si>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</si>
  <si>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</si>
  <si>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</si>
  <si>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</si>
  <si>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</si>
  <si>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</si>
  <si>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</si>
  <si>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</si>
  <si>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</si>
  <si>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</si>
  <si>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</si>
  <si>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</si>
  <si>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</si>
  <si>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</si>
  <si>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</si>
  <si>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</si>
  <si>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</si>
  <si>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</si>
  <si>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</si>
  <si>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</si>
  <si>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</si>
  <si>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</si>
  <si>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</si>
  <si>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</si>
  <si>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</si>
  <si>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</si>
  <si>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</si>
  <si>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</si>
  <si>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</si>
  <si>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</si>
  <si>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</si>
  <si>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</si>
  <si>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</si>
  <si>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</si>
  <si>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</si>
  <si>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</si>
  <si>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</si>
  <si>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</si>
  <si>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</si>
  <si>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</si>
  <si>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</si>
  <si>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</si>
  <si>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</si>
  <si>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</si>
  <si>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</si>
  <si>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</si>
  <si>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</si>
  <si>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</si>
  <si>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</si>
  <si>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</si>
  <si>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</si>
  <si>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</si>
  <si>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</si>
  <si>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</si>
  <si>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</si>
  <si>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</si>
  <si>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</si>
  <si>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</si>
  <si>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</si>
  <si>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</si>
  <si>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</si>
  <si>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</si>
  <si>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</si>
  <si>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</si>
  <si>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</si>
  <si>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</si>
  <si>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</si>
  <si>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</si>
  <si>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</si>
  <si>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</si>
  <si>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</si>
  <si>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</si>
  <si>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</si>
  <si>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</si>
  <si>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</si>
  <si>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</si>
  <si>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</si>
  <si>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</si>
  <si>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</si>
  <si>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</si>
  <si>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</si>
  <si>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</si>
  <si>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</si>
  <si>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</si>
  <si>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</si>
  <si>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</si>
  <si>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</si>
  <si>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</si>
  <si>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</si>
  <si>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</si>
  <si>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</si>
  <si>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</si>
  <si>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</si>
  <si>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</si>
  <si>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</si>
  <si>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</si>
  <si>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</si>
  <si>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</si>
  <si>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</si>
  <si>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</si>
  <si>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</si>
  <si>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</si>
  <si>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</si>
  <si>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</si>
  <si>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</si>
  <si>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</si>
  <si>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</si>
  <si>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</si>
  <si>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</si>
  <si>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</si>
  <si>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</si>
  <si>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</si>
  <si>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</si>
  <si>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</si>
  <si>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</si>
  <si>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</si>
  <si>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</si>
  <si>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</si>
  <si>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</si>
  <si>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</si>
  <si>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</si>
  <si>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</si>
  <si>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</si>
  <si>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</si>
  <si>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</si>
  <si>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</si>
  <si>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</si>
  <si>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</si>
  <si>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</si>
  <si>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</si>
  <si>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</si>
  <si>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</si>
  <si>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</si>
  <si>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</si>
  <si>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</si>
  <si>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</si>
  <si>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</si>
  <si>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</si>
  <si>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</si>
  <si>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</si>
  <si>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</si>
  <si>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</si>
  <si>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</si>
  <si>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</si>
  <si>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</si>
  <si>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</si>
  <si>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</si>
  <si>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</si>
  <si>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</si>
  <si>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</si>
  <si>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</si>
  <si>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</si>
  <si>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</si>
  <si>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</si>
  <si>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</si>
  <si>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</si>
  <si>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</si>
  <si>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</si>
  <si>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</si>
  <si>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</si>
  <si>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</si>
  <si>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</si>
  <si>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</si>
  <si>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</si>
  <si>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</si>
  <si>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</si>
  <si>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</si>
  <si>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</si>
  <si>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</si>
  <si>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</si>
  <si>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</si>
  <si>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</si>
  <si>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</si>
  <si>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</si>
  <si>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</si>
  <si>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</si>
  <si>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</si>
  <si>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</si>
  <si>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</si>
  <si>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</si>
  <si>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</si>
  <si>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</si>
  <si>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</si>
  <si>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</si>
  <si>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</si>
  <si>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</si>
  <si>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</si>
  <si>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</si>
  <si>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</si>
  <si>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</si>
  <si>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</si>
  <si>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</si>
  <si>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</si>
  <si>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</si>
  <si>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</si>
  <si>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</si>
  <si>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</si>
  <si>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</si>
  <si>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</si>
  <si>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</si>
  <si>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</si>
  <si>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</si>
  <si>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</si>
  <si>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</si>
  <si>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</si>
  <si>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</si>
  <si>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</si>
  <si>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</si>
  <si>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</si>
  <si>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</si>
  <si>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</si>
  <si>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</si>
  <si>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</si>
  <si>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</si>
  <si>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</si>
  <si>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</si>
  <si>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</si>
  <si>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</si>
  <si>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</si>
  <si>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</si>
  <si>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</si>
  <si>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</si>
  <si>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</si>
  <si>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</si>
  <si>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</si>
  <si>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</si>
  <si>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</si>
  <si>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</si>
  <si>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</si>
  <si>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</si>
  <si>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</si>
  <si>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</si>
  <si>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</si>
  <si>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</si>
  <si>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</si>
  <si>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</si>
  <si>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</si>
  <si>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</si>
  <si>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</si>
  <si>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</si>
  <si>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</si>
  <si>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</si>
  <si>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</si>
  <si>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</si>
  <si>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</si>
  <si>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</si>
  <si>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</si>
  <si>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</si>
  <si>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</si>
  <si>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</si>
  <si>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</si>
  <si>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</si>
  <si>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</si>
  <si>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</si>
  <si>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</si>
  <si>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</si>
  <si>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</si>
  <si>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</si>
  <si>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</si>
  <si>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</si>
  <si>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</si>
  <si>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</si>
  <si>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</si>
  <si>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</si>
  <si>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</si>
  <si>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</si>
  <si>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</si>
  <si>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</si>
  <si>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</si>
  <si>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</si>
  <si>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</si>
  <si>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</si>
  <si>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</si>
  <si>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</si>
  <si>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</si>
  <si>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</si>
  <si>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</si>
  <si>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</si>
  <si>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</si>
  <si>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</si>
  <si>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</si>
  <si>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</si>
  <si>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</si>
  <si>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</si>
  <si>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</si>
  <si>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</si>
  <si>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</si>
  <si>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</si>
  <si>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</si>
  <si>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</si>
  <si>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</si>
  <si>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</si>
  <si>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</si>
  <si>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</si>
  <si>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</si>
  <si>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</si>
  <si>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</si>
  <si>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</si>
  <si>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</si>
  <si>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</si>
  <si>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</si>
  <si>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</si>
  <si>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</si>
  <si>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</si>
  <si>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</si>
  <si>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</si>
  <si>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</si>
  <si>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</si>
  <si>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</si>
  <si>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</si>
  <si>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</si>
  <si>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</si>
  <si>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</si>
  <si>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</si>
  <si>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</si>
  <si>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</si>
  <si>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</si>
  <si>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</si>
  <si>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</si>
  <si>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</si>
  <si>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</si>
  <si>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</si>
  <si>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</si>
  <si>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</si>
  <si>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</si>
  <si>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</si>
  <si>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</si>
  <si>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</si>
  <si>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</si>
  <si>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</si>
  <si>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</si>
  <si>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</si>
  <si>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</si>
  <si>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</si>
  <si>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</si>
  <si>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</si>
  <si>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</si>
  <si>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</si>
  <si>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</si>
  <si>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</si>
  <si>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</si>
  <si>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</si>
  <si>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</si>
  <si>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</si>
  <si>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</si>
  <si>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</si>
  <si>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</si>
  <si>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</si>
  <si>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</si>
  <si>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</si>
  <si>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</si>
  <si>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</si>
  <si>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</si>
  <si>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</si>
  <si>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</si>
  <si>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</si>
  <si>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</si>
  <si>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</si>
  <si>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</si>
  <si>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</si>
  <si>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</si>
  <si>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</si>
  <si>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</si>
  <si>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</si>
  <si>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</si>
  <si>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</si>
  <si>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</si>
  <si>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</si>
  <si>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</si>
  <si>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</si>
  <si>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</si>
  <si>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</si>
  <si>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</si>
  <si>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</si>
  <si>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</si>
  <si>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</si>
  <si>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</si>
  <si>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</si>
  <si>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</si>
  <si>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</si>
  <si>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</si>
  <si>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</si>
  <si>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</si>
  <si>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</si>
  <si>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</si>
  <si>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</si>
  <si>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</si>
  <si>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</si>
  <si>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</si>
  <si>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</si>
  <si>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</si>
  <si>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</si>
  <si>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</si>
  <si>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</si>
  <si>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</si>
  <si>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</si>
  <si>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</si>
  <si>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</si>
  <si>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</si>
  <si>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</si>
  <si>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</si>
  <si>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</si>
  <si>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</si>
  <si>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</si>
  <si>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</si>
  <si>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</si>
  <si>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</si>
  <si>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</si>
  <si>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</si>
  <si>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</si>
  <si>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</si>
  <si>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</si>
  <si>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</si>
  <si>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</si>
  <si>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</si>
  <si>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</si>
  <si>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</si>
  <si>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</si>
  <si>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</si>
  <si>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</si>
  <si>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</si>
  <si>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</si>
  <si>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</si>
  <si>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</si>
  <si>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</si>
  <si>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</si>
  <si>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</si>
  <si>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</si>
  <si>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</si>
  <si>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</si>
  <si>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</si>
  <si>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</si>
  <si>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</si>
  <si>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</si>
  <si>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</si>
  <si>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</si>
  <si>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</si>
  <si>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</si>
  <si>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</si>
  <si>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</si>
  <si>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</si>
  <si>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</si>
  <si>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</si>
  <si>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</si>
  <si>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</si>
  <si>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</si>
  <si>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</si>
  <si>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</si>
  <si>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</si>
  <si>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</si>
  <si>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</si>
  <si>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</si>
  <si>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</si>
  <si>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</si>
  <si>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</si>
  <si>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</si>
  <si>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</si>
  <si>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</si>
  <si>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</si>
  <si>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</si>
  <si>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</si>
  <si>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</si>
  <si>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</si>
  <si>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</si>
  <si>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</si>
  <si>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</si>
  <si>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</si>
  <si>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</si>
  <si>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</si>
  <si>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</si>
  <si>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</si>
  <si>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</si>
  <si>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</si>
  <si>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</si>
  <si>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</si>
  <si>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</si>
  <si>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</si>
  <si>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</si>
  <si>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AP2502</t>
  </si>
  <si>
    <t>AP2502    L2</t>
  </si>
  <si>
    <t>4/27/16 - CHG'D FACING TO .020 &amp; SCRAP TO 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</si>
</sst>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3" t="s">
        <v>709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AP2502    L2</v>
      </c>
      <c r="Q5" s="348"/>
      <c r="R5" s="226"/>
      <c r="S5" s="226"/>
      <c r="T5" s="226"/>
      <c r="U5" s="349" t="s">
        <v>16</v>
      </c>
      <c r="V5" s="919">
        <f ca="1" xml:space="preserve"> TODAY()</f>
        <v>42814</v>
      </c>
      <c r="W5" s="158"/>
      <c r="X5" s="158"/>
      <c r="Y5" s="158"/>
    </row>
    <row r="6" spans="1:29" ht="18.75" thickBot="1" x14ac:dyDescent="0.3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5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12" t="s">
        <v>710</v>
      </c>
      <c r="O8" s="1012"/>
      <c r="P8" s="1012"/>
      <c r="Q8" s="1012"/>
      <c r="R8" s="1012"/>
      <c r="S8" s="1012"/>
      <c r="T8" s="1012"/>
      <c r="U8" s="158"/>
      <c r="V8" s="198"/>
      <c r="W8" s="158"/>
      <c r="X8" s="158"/>
      <c r="Y8" s="158"/>
    </row>
    <row r="9" spans="1:29" ht="13.5" thickBot="1" x14ac:dyDescent="0.25">
      <c r="A9" s="1025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5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5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5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5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1.54</v>
      </c>
      <c r="P13" s="158"/>
      <c r="Q13" s="974" t="s">
        <v>312</v>
      </c>
      <c r="R13" s="984"/>
      <c r="S13" s="1000">
        <f>+C20</f>
        <v>0.8125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5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5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1.694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5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5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531.14754098360652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0" t="s">
        <v>304</v>
      </c>
      <c r="R17" s="1021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5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1.645</v>
      </c>
      <c r="P18" s="158"/>
      <c r="Q18" s="974" t="s">
        <v>302</v>
      </c>
      <c r="R18" s="975"/>
      <c r="S18" s="984"/>
      <c r="T18" s="254">
        <f>144-S15</f>
        <v>142.30600000000001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5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2.2752623456790126E-2</v>
      </c>
      <c r="J20" s="318"/>
      <c r="K20" s="158"/>
      <c r="L20" s="915" t="s">
        <v>300</v>
      </c>
      <c r="M20" s="909"/>
      <c r="N20" s="913"/>
      <c r="O20" s="935">
        <v>5.0000000000000001E-3</v>
      </c>
      <c r="P20" s="158"/>
      <c r="Q20" s="974" t="s">
        <v>299</v>
      </c>
      <c r="R20" s="984"/>
      <c r="S20" s="252">
        <f>IF(ISERROR(T18/O22),"",T18/O22)</f>
        <v>86.077817598935425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1.6532249999999999</v>
      </c>
      <c r="P22" s="158"/>
      <c r="Q22" s="974" t="s">
        <v>296</v>
      </c>
      <c r="R22" s="975"/>
      <c r="S22" s="975"/>
      <c r="T22" s="203">
        <f>IF(S20="",,S20 - 1)</f>
        <v>85.077817598935425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0.29707212146594281</v>
      </c>
      <c r="P24" s="243" t="s">
        <v>22</v>
      </c>
      <c r="Q24" s="1011" t="s">
        <v>692</v>
      </c>
      <c r="R24" s="1011"/>
      <c r="S24" s="1011"/>
      <c r="T24" s="1011"/>
      <c r="U24" s="1011"/>
      <c r="V24" s="198"/>
      <c r="W24" s="158"/>
      <c r="X24" s="158"/>
      <c r="Y24" s="158"/>
    </row>
    <row r="25" spans="1:29" s="237" customFormat="1" ht="13.5" thickBot="1" x14ac:dyDescent="0.25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4">
        <v>8</v>
      </c>
      <c r="B28" s="1036" t="s">
        <v>676</v>
      </c>
      <c r="C28" s="1003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6.1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4"/>
      <c r="B29" s="1036"/>
      <c r="C29" s="1004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590.1639344262295</v>
      </c>
      <c r="U29" s="318"/>
      <c r="V29" s="344"/>
      <c r="W29" s="318"/>
      <c r="X29" s="318"/>
      <c r="Y29" s="223"/>
    </row>
    <row r="30" spans="1:29" ht="15.75" customHeight="1" thickBot="1" x14ac:dyDescent="0.25">
      <c r="A30" s="1034"/>
      <c r="B30" s="1036"/>
      <c r="C30" s="1004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708</v>
      </c>
      <c r="N30" s="982"/>
      <c r="O30" s="920">
        <v>8.226E-2</v>
      </c>
      <c r="P30" s="158"/>
      <c r="Q30" s="931" t="s">
        <v>287</v>
      </c>
      <c r="R30" s="932"/>
      <c r="S30" s="933"/>
      <c r="T30" s="929">
        <f>IF(ISERROR(T29*0.9),"",T29*0.9)</f>
        <v>531.14754098360652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4"/>
      <c r="B31" s="1036"/>
      <c r="C31" s="1004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4"/>
      <c r="B32" s="1036"/>
      <c r="C32" s="1004"/>
      <c r="D32" s="103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0.21481212146594281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4"/>
      <c r="B33" s="1036"/>
      <c r="C33" s="1004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4"/>
      <c r="B34" s="1036"/>
      <c r="C34" s="1004"/>
      <c r="D34" s="1039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4"/>
      <c r="B35" s="1036"/>
      <c r="C35" s="1004"/>
      <c r="D35" s="1039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510.46690559361252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1.694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86.077817598935425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85.077817598935425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1.3080474077192767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141.04734158284469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19.620711115789153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0.29707212146594281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0.62385145507847994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460.37928888421084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1130.0218908976085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141.25273636220106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0.50947868831409193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141.25273636220106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0.29707212146594281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2.2752623456790126E-2</v>
      </c>
      <c r="L56" s="1046" t="s">
        <v>244</v>
      </c>
      <c r="M56" s="1047"/>
      <c r="N56" s="1047"/>
      <c r="O56" s="1048"/>
      <c r="P56" s="1049">
        <f>T30</f>
        <v>531.14754098360652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0.20795048502615995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0.11437276676438798</v>
      </c>
      <c r="E62" s="146"/>
      <c r="F62" s="304">
        <v>68</v>
      </c>
      <c r="G62" s="180" t="s">
        <v>231</v>
      </c>
      <c r="H62" s="182"/>
      <c r="I62" s="181">
        <f>SUM(I53:I61)</f>
        <v>0.55092717176539796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1.115123211244588E-2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0.50947868831409193</v>
      </c>
      <c r="E64" s="146"/>
      <c r="F64" s="165">
        <v>70</v>
      </c>
      <c r="G64" s="167" t="s">
        <v>352</v>
      </c>
      <c r="H64" s="166"/>
      <c r="I64" s="162">
        <f>+I63+I62</f>
        <v>0.5620784038778438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42814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 x14ac:dyDescent="0.25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 x14ac:dyDescent="0.25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 x14ac:dyDescent="0.25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 x14ac:dyDescent="0.25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0.52409407292947652</v>
      </c>
      <c r="F23" s="120">
        <f>E23</f>
        <v>0.52409407292947652</v>
      </c>
    </row>
    <row r="24" spans="2:28" x14ac:dyDescent="0.2">
      <c r="B24" s="115" t="s">
        <v>44</v>
      </c>
      <c r="C24" s="108"/>
      <c r="D24" s="111"/>
      <c r="E24" s="111">
        <f>Assembly!H96</f>
        <v>2.5933097935920649E-2</v>
      </c>
      <c r="F24" s="120">
        <f>E24</f>
        <v>2.5933097935920649E-2</v>
      </c>
    </row>
    <row r="25" spans="2:28" x14ac:dyDescent="0.2">
      <c r="B25" s="121" t="s">
        <v>40</v>
      </c>
      <c r="C25" s="108"/>
      <c r="D25" s="361"/>
      <c r="E25" s="122">
        <f>Assembly!H97</f>
        <v>1.2051233012446779E-2</v>
      </c>
      <c r="F25" s="123">
        <f>E25-Assembly!H85-Assembly!H86-Assembly!H88-Assembly!H89-'Machined Part #1'!I54-'Machined Part #1'!I58-'Pacific Quote #2'!I50-'Pacific Quote #2'!I54-'Pacific Quote #3'!I50-'Pacific Quote #3'!I54</f>
        <v>1.115123211244588E-2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-0.56207840387784402</v>
      </c>
      <c r="F26" s="120">
        <f>F22-F23-F24-F25</f>
        <v>-0.56117840297784305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-0.56207840387784402</v>
      </c>
      <c r="F28" s="120">
        <f>F26-F27</f>
        <v>-0.56117840297784305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0.52409407292947652</v>
      </c>
      <c r="F34" s="395">
        <f>'Machined Part #1'!I55+'Machined Part #1'!I56+'Machined Part #1'!I57</f>
        <v>2.5933097935920649E-2</v>
      </c>
      <c r="G34" s="468">
        <f>'Machined Part #1'!I63+'Machined Part #1'!I54+'Machined Part #1'!I58</f>
        <v>1.2051233012446779E-2</v>
      </c>
      <c r="H34" s="327">
        <f>'Machined Part #1'!I64</f>
        <v>0.5620784038778438</v>
      </c>
      <c r="I34" s="327"/>
      <c r="J34" s="843">
        <f t="shared" ref="J34:J43" si="1">$H34</f>
        <v>0.5620784038778438</v>
      </c>
      <c r="K34" s="811"/>
      <c r="L34" s="327"/>
      <c r="M34" s="327">
        <f t="shared" ref="M34:M43" si="2">$H34</f>
        <v>0.5620784038778438</v>
      </c>
      <c r="N34" s="811"/>
      <c r="O34" s="327"/>
      <c r="P34" s="327">
        <f t="shared" ref="P34:P43" si="3">$H34</f>
        <v>0.5620784038778438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0.5620784038778438</v>
      </c>
      <c r="I44" s="467"/>
      <c r="J44" s="846">
        <f>SUM(J34:J43)</f>
        <v>0.5620784038778438</v>
      </c>
      <c r="K44" s="813"/>
      <c r="L44" s="467"/>
      <c r="M44" s="467">
        <f>SUM(M34:M43)</f>
        <v>0.5620784038778438</v>
      </c>
      <c r="N44" s="813"/>
      <c r="O44" s="467"/>
      <c r="P44" s="467">
        <f>SUM(P34:P43)</f>
        <v>0.5620784038778438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0.52409407292947652</v>
      </c>
      <c r="I95" s="478"/>
      <c r="J95" s="861">
        <f>J65+SUM(F46:F55)+SUM(F34:F43)+J32</f>
        <v>2.5933097935920649E-2</v>
      </c>
      <c r="K95" s="816"/>
      <c r="L95" s="478"/>
      <c r="M95" s="478">
        <f>M65+SUM(G46:G55)+SUM(G34:G43)+M32</f>
        <v>1.2051233012446779E-2</v>
      </c>
      <c r="N95" s="816"/>
      <c r="O95" s="478"/>
      <c r="P95" s="478">
        <f>P65+SUM(H46:H55)+SUM(H34:H43)+P32</f>
        <v>0.5620784038778438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2.5933097935920649E-2</v>
      </c>
      <c r="I96" s="397"/>
      <c r="J96" s="862">
        <f>J80+SUM(G46:G55)+SUM(G34:G43)</f>
        <v>1.2051233012446779E-2</v>
      </c>
      <c r="K96" s="822"/>
      <c r="L96" s="397"/>
      <c r="M96" s="397">
        <f>M80+SUM(H46:H55)+SUM(H34:H43)</f>
        <v>0.5620784038778438</v>
      </c>
      <c r="N96" s="822"/>
      <c r="O96" s="397"/>
      <c r="P96" s="397">
        <f>P80+SUM(J46:J55)+SUM(J34:J43)</f>
        <v>0.5620784038778438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1.2051233012446779E-2</v>
      </c>
      <c r="I97" s="326"/>
      <c r="J97" s="863">
        <f>J81+SUM(H46:H55)+SUM(H34:H43)+J91</f>
        <v>0.5620784038778438</v>
      </c>
      <c r="K97" s="815"/>
      <c r="L97" s="326"/>
      <c r="M97" s="326">
        <f>M81+SUM(J46:J55)+SUM(J34:J43)+M91</f>
        <v>0.5620784038778438</v>
      </c>
      <c r="N97" s="815"/>
      <c r="O97" s="326"/>
      <c r="P97" s="326">
        <f>P81+SUM(M46:M55)+SUM(M34:M43)+P91</f>
        <v>0.5620784038778438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0.56207840387784402</v>
      </c>
      <c r="I99" s="360"/>
      <c r="J99" s="865">
        <f>SUM(J95:J98)</f>
        <v>0.6000627348262112</v>
      </c>
      <c r="K99" s="817"/>
      <c r="L99" s="360"/>
      <c r="M99" s="360">
        <f>SUM(M95:M98)</f>
        <v>1.1362080407681345</v>
      </c>
      <c r="N99" s="817"/>
      <c r="O99" s="360"/>
      <c r="P99" s="360">
        <f>SUM(P95:P98)</f>
        <v>1.6862352116335315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2017-03-20T18:37:33Z</dcterms:modified>
</cp:coreProperties>
</file>