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<sst xmlns="http://schemas.openxmlformats.org/spreadsheetml/2006/main" count="3072" uniqueCount="710">
  <si>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</si>
  <si>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</si>
  <si>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</si>
  <si>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</si>
  <si>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</si>
  <si>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</si>
  <si>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</si>
  <si>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</si>
  <si>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</si>
  <si>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</si>
  <si>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</si>
  <si>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</si>
  <si>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</si>
  <si>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</si>
  <si>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</si>
  <si>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</si>
  <si>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</si>
  <si>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</si>
  <si>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</si>
  <si>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</si>
  <si>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</si>
  <si>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</si>
  <si>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</si>
  <si>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</si>
  <si>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</si>
  <si>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</si>
  <si>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</si>
  <si>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</si>
  <si>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</si>
  <si>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</si>
  <si>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</si>
  <si>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</si>
  <si>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</si>
  <si>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</si>
  <si>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</si>
  <si>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</si>
  <si>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</si>
  <si>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</si>
  <si>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</si>
  <si>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</si>
  <si>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</si>
  <si>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</si>
  <si>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</si>
  <si>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</si>
  <si>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</si>
  <si>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</si>
  <si>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</si>
  <si>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</si>
  <si>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</si>
  <si>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</si>
  <si>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</si>
  <si>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</si>
  <si>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</si>
  <si>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</si>
  <si>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</si>
  <si>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</si>
  <si>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</si>
  <si>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</si>
  <si>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</si>
  <si>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</si>
  <si>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</si>
  <si>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</si>
  <si>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</si>
  <si>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</si>
  <si>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</si>
  <si>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</si>
  <si>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</si>
  <si>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</si>
  <si>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</si>
  <si>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</si>
  <si>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</si>
  <si>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</si>
  <si>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</si>
  <si>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</si>
  <si>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</si>
  <si>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</si>
  <si>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</si>
  <si>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</si>
  <si>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</si>
  <si>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</si>
  <si>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</si>
  <si>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</si>
  <si>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</si>
  <si>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</si>
  <si>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</si>
  <si>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</si>
  <si>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</si>
  <si>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</si>
  <si>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</si>
  <si>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</si>
  <si>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</si>
  <si>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</si>
  <si>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</si>
  <si>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</si>
  <si>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</si>
  <si>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</si>
  <si>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</si>
  <si>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</si>
  <si>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</si>
  <si>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</si>
  <si>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</si>
  <si>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</si>
  <si>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</si>
  <si>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</si>
  <si>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</si>
  <si>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</si>
  <si>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</si>
  <si>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</si>
  <si>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</si>
  <si>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</si>
  <si>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</si>
  <si>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</si>
  <si>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</si>
  <si>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</si>
  <si>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</si>
  <si>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</si>
  <si>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</si>
  <si>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</si>
  <si>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</si>
  <si>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</si>
  <si>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</si>
  <si>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</si>
  <si>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</si>
  <si>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</si>
  <si>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</si>
  <si>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</si>
  <si>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</si>
  <si>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</si>
  <si>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</si>
  <si>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</si>
  <si>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</si>
  <si>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</si>
  <si>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</si>
  <si>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</si>
  <si>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</si>
  <si>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</si>
  <si>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</si>
  <si>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</si>
  <si>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</si>
  <si>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</si>
  <si>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</si>
  <si>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</si>
  <si>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</si>
  <si>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</si>
  <si>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</si>
  <si>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</si>
  <si>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</si>
  <si>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</si>
  <si>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</si>
  <si>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</si>
  <si>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</si>
  <si>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</si>
  <si>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</si>
  <si>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</si>
  <si>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</si>
  <si>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</si>
  <si>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</si>
  <si>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</si>
  <si>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</si>
  <si>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</si>
  <si>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</si>
  <si>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</si>
  <si>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</si>
  <si>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</si>
  <si>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</si>
  <si>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</si>
  <si>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</si>
  <si>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</si>
  <si>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</si>
  <si>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</si>
  <si>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</si>
  <si>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</si>
  <si>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</si>
  <si>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</si>
  <si>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</si>
  <si>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</si>
  <si>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</si>
  <si>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</si>
  <si>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</si>
  <si>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</si>
  <si>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</si>
  <si>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</si>
  <si>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</si>
  <si>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</si>
  <si>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</si>
  <si>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</si>
  <si>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</si>
  <si>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</si>
  <si>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</si>
  <si>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</si>
  <si>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</si>
  <si>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</si>
  <si>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</si>
  <si>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</si>
  <si>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</si>
  <si>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</si>
  <si>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</si>
  <si>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</si>
  <si>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</si>
  <si>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</si>
  <si>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</si>
  <si>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</si>
  <si>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</si>
  <si>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</si>
  <si>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</si>
  <si>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</si>
  <si>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</si>
  <si>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</si>
  <si>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</si>
  <si>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</si>
  <si>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</si>
  <si>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</si>
  <si>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</si>
  <si>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</si>
  <si>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</si>
  <si>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</si>
  <si>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</si>
  <si>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</si>
  <si>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</si>
  <si>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</si>
  <si>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</si>
  <si>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</si>
  <si>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</si>
  <si>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</si>
  <si>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</si>
  <si>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</si>
  <si>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</si>
  <si>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</si>
  <si>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</si>
  <si>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</si>
  <si>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</si>
  <si>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</si>
  <si>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</si>
  <si>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</si>
  <si>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</si>
  <si>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</si>
  <si>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</si>
  <si>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</si>
  <si>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</si>
  <si>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</si>
  <si>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</si>
  <si>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</si>
  <si>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</si>
  <si>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</si>
  <si>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</si>
  <si>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</si>
  <si>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</si>
  <si>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</si>
  <si>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</si>
  <si>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</si>
  <si>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</si>
  <si>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</si>
  <si>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</si>
  <si>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</si>
  <si>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</si>
  <si>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</si>
  <si>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</si>
  <si>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</si>
  <si>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</si>
  <si>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</si>
  <si>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</si>
  <si>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</si>
  <si>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</si>
  <si>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</si>
  <si>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</si>
  <si>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</si>
  <si>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</si>
  <si>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</si>
  <si>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</si>
  <si>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</si>
  <si>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</si>
  <si>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</si>
  <si>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</si>
  <si>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</si>
  <si>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</si>
  <si>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</si>
  <si>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</si>
  <si>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</si>
  <si>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</si>
  <si>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</si>
  <si>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</si>
  <si>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</si>
  <si>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</si>
  <si>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</si>
  <si>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</si>
  <si>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</si>
  <si>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</si>
  <si>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</si>
  <si>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</si>
  <si>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</si>
  <si>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</si>
  <si>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</si>
  <si>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</si>
  <si>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</si>
  <si>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</si>
  <si>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</si>
  <si>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</si>
  <si>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</si>
  <si>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</si>
  <si>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</si>
  <si>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</si>
  <si>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</si>
  <si>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</si>
  <si>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</si>
  <si>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</si>
  <si>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</si>
  <si>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</si>
  <si>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</si>
  <si>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</si>
  <si>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</si>
  <si>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</si>
  <si>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</si>
  <si>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</si>
  <si>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</si>
  <si>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</si>
  <si>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</si>
  <si>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</si>
  <si>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</si>
  <si>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</si>
  <si>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</si>
  <si>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</si>
  <si>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</si>
  <si>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</si>
  <si>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</si>
  <si>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</si>
  <si>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</si>
  <si>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</si>
  <si>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</si>
  <si>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</si>
  <si>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</si>
  <si>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</si>
  <si>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</si>
  <si>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</si>
  <si>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</si>
  <si>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</si>
  <si>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</si>
  <si>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</si>
  <si>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</si>
  <si>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</si>
  <si>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</si>
  <si>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</si>
  <si>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</si>
  <si>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</si>
  <si>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</si>
  <si>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</si>
  <si>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</si>
  <si>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</si>
  <si>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</si>
  <si>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</si>
  <si>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</si>
  <si>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</si>
  <si>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</si>
  <si>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</si>
  <si>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</si>
  <si>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</si>
  <si>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</si>
  <si>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</si>
  <si>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</si>
  <si>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</si>
  <si>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</si>
  <si>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</si>
  <si>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</si>
  <si>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</si>
  <si>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</si>
  <si>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</si>
  <si>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</si>
  <si>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</si>
  <si>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</si>
  <si>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</si>
  <si>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</si>
  <si>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</si>
  <si>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</si>
  <si>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</si>
  <si>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</si>
  <si>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</si>
  <si>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</si>
  <si>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</si>
  <si>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</si>
  <si>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</si>
  <si>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</si>
  <si>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</si>
  <si>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</si>
  <si>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</si>
  <si>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</si>
  <si>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</si>
  <si>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</si>
  <si>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</si>
  <si>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</si>
  <si>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</si>
  <si>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</si>
  <si>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</si>
  <si>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</si>
  <si>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</si>
  <si>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</si>
  <si>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</si>
  <si>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</si>
  <si>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</si>
  <si>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</si>
  <si>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</si>
  <si>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</si>
  <si>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</si>
  <si>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</si>
  <si>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</si>
  <si>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</si>
  <si>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</si>
  <si>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</si>
  <si>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</si>
  <si>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</si>
  <si>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</si>
  <si>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</si>
  <si>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</si>
  <si>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</si>
  <si>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</si>
  <si>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</si>
  <si>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</si>
  <si>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</si>
  <si>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</si>
  <si>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</si>
  <si>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</si>
  <si>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</si>
  <si>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</si>
  <si>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</si>
  <si>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</si>
  <si>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</si>
  <si>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</si>
  <si>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</si>
  <si>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</si>
  <si>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</si>
  <si>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</si>
  <si>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</si>
  <si>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</si>
  <si>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</si>
  <si>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</si>
  <si>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</si>
  <si>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</si>
  <si>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</si>
  <si>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</si>
  <si>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</si>
  <si>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</si>
  <si>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</si>
  <si>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</si>
  <si>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</si>
  <si>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</si>
  <si>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</si>
  <si>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</si>
  <si>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</si>
  <si>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</si>
  <si>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</si>
  <si>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</si>
  <si>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</si>
  <si>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</si>
  <si>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</si>
  <si>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</si>
  <si>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</si>
  <si>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</si>
  <si>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</si>
  <si>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</si>
  <si>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</si>
  <si>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</si>
  <si>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</si>
  <si>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</si>
  <si>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</si>
  <si>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</si>
  <si>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</si>
  <si>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</si>
  <si>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</si>
  <si>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</si>
  <si>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</si>
  <si>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</si>
  <si>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</si>
  <si>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</si>
  <si>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</si>
  <si>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</si>
  <si>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</si>
  <si>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</si>
  <si>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</si>
  <si>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</si>
  <si>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</si>
  <si>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</si>
  <si>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</si>
  <si>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</si>
  <si>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</si>
  <si>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</si>
  <si>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</si>
  <si>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</si>
  <si>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</si>
  <si>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</si>
  <si>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</si>
  <si>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</si>
  <si>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</si>
  <si>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</si>
  <si>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</si>
  <si>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</si>
  <si>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</si>
  <si>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</si>
  <si>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</si>
  <si>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</si>
  <si>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</si>
  <si>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</si>
  <si>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</si>
  <si>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</si>
  <si>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</si>
  <si>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</si>
  <si>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</si>
  <si>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</si>
  <si>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</si>
  <si>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</si>
  <si>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</si>
  <si>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</si>
  <si>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</si>
  <si>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</si>
  <si>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</si>
  <si>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</si>
  <si>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</si>
  <si>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</si>
  <si>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</si>
  <si>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</si>
  <si>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</si>
  <si>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</si>
  <si>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</si>
  <si>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</si>
  <si>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</si>
  <si>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</si>
  <si>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</si>
  <si>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</si>
  <si>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</si>
  <si>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</si>
  <si>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</si>
  <si>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</si>
  <si>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</si>
  <si>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</si>
  <si>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</si>
  <si>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</si>
  <si>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</si>
  <si>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</si>
  <si>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</si>
  <si>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</si>
  <si>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</si>
  <si>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</si>
  <si>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</si>
  <si>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</si>
  <si>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</si>
  <si>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</si>
  <si>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</si>
  <si>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</si>
  <si>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</si>
  <si>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</si>
  <si>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</si>
  <si>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</si>
  <si>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</si>
  <si>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</si>
  <si>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</si>
  <si>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</si>
  <si>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</si>
  <si>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</si>
  <si>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</si>
  <si>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</si>
  <si>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</si>
  <si>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</si>
  <si>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</si>
  <si>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</si>
  <si>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</si>
  <si>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</si>
  <si>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</si>
  <si>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</si>
  <si>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</si>
  <si>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</si>
  <si>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</si>
  <si>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</si>
  <si>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</si>
  <si>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</si>
  <si>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</si>
  <si>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</si>
  <si>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</si>
  <si>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</si>
  <si>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</si>
  <si>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</si>
  <si>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</si>
  <si>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</si>
  <si>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</si>
  <si>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</si>
  <si>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</si>
  <si>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</si>
  <si>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</si>
  <si>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</si>
  <si>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</si>
  <si>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</si>
  <si>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</si>
  <si>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</si>
  <si>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</si>
  <si>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</si>
  <si>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</si>
  <si>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</si>
  <si>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</si>
  <si>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</si>
  <si>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</si>
  <si>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</si>
  <si>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</si>
  <si>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</si>
  <si>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</si>
  <si>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</si>
  <si>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</si>
  <si>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</si>
  <si>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</si>
  <si>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</si>
  <si>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</si>
  <si>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</si>
  <si>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</si>
  <si>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</si>
  <si>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</si>
  <si>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</si>
  <si>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</si>
  <si>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</si>
  <si>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</si>
  <si>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</si>
  <si>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</si>
  <si>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</si>
  <si>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</si>
  <si>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</si>
  <si>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</si>
  <si>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</si>
  <si>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</si>
  <si>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</si>
  <si>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</si>
  <si>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</si>
  <si>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</si>
  <si>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</si>
  <si>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</si>
  <si>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</si>
  <si>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</si>
  <si>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</si>
  <si>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</si>
  <si>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</si>
  <si>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</si>
  <si>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</si>
  <si>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</si>
  <si>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</si>
  <si>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</si>
  <si>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</si>
  <si>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</si>
  <si>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</si>
  <si>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</si>
  <si>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</si>
  <si>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</si>
  <si>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</si>
  <si>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</si>
  <si>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</si>
  <si>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</si>
  <si>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</si>
  <si>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</si>
  <si>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</si>
  <si>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</si>
  <si>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</si>
  <si>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</si>
  <si>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</si>
  <si>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</si>
  <si>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</si>
  <si>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</si>
  <si>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</si>
  <si>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</si>
  <si>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</si>
  <si>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</si>
  <si>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</si>
  <si>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</si>
  <si>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</si>
  <si>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</si>
  <si>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</si>
  <si>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</si>
  <si>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</si>
  <si>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</si>
  <si>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</si>
  <si>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</si>
  <si>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</si>
  <si>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</si>
  <si>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</si>
  <si>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</si>
  <si>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</si>
  <si>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</si>
  <si>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</si>
  <si>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</si>
  <si>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</si>
  <si>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</si>
  <si>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</si>
  <si>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</si>
  <si>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</si>
  <si>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</si>
  <si>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</si>
  <si>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</si>
  <si>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</si>
  <si>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</si>
  <si>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</si>
  <si>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</si>
  <si>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</si>
  <si>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</si>
  <si>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</si>
  <si>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</si>
  <si>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</si>
  <si>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</si>
  <si>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</si>
  <si>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</si>
  <si>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</si>
  <si>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</si>
  <si>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</si>
  <si>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</si>
  <si>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</si>
  <si>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</si>
  <si>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</si>
  <si>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</si>
  <si>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C5050001     L1</t>
  </si>
  <si>
    <t>C5050001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</si>
</sst>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3" zoomScale="90" zoomScaleNormal="90" workbookViewId="0">
      <selection activeCell="U29" sqref="U2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C5050001     L1</v>
      </c>
      <c r="Q5" s="348"/>
      <c r="R5" s="226"/>
      <c r="S5" s="226"/>
      <c r="T5" s="226"/>
      <c r="U5" s="349" t="s">
        <v>16</v>
      </c>
      <c r="V5" s="919">
        <f ca="1" xml:space="preserve"> TODAY()</f>
        <v>42079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2.87</v>
      </c>
      <c r="P13" s="158"/>
      <c r="Q13" s="1000" t="s">
        <v>312</v>
      </c>
      <c r="R13" s="969"/>
      <c r="S13" s="1017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3.157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2.9849999999999999</v>
      </c>
      <c r="P18" s="158"/>
      <c r="Q18" s="1000" t="s">
        <v>302</v>
      </c>
      <c r="R18" s="968"/>
      <c r="S18" s="969"/>
      <c r="T18" s="254">
        <f>144-S15</f>
        <v>140.84299999999999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46.716420385757168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3.01485</v>
      </c>
      <c r="P22" s="158"/>
      <c r="Q22" s="1000" t="s">
        <v>296</v>
      </c>
      <c r="R22" s="968"/>
      <c r="S22" s="968"/>
      <c r="T22" s="203">
        <f>IF(S20="",,S20 - 1)</f>
        <v>45.716420385757168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0.64117323902886059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13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0.23200000000000001</v>
      </c>
      <c r="P30" s="158"/>
      <c r="Q30" s="931" t="s">
        <v>287</v>
      </c>
      <c r="R30" s="932"/>
      <c r="S30" s="933"/>
      <c r="T30" s="929">
        <f>IF(ISERROR(T29*0.9),"",T29*0.9)</f>
        <v>249.23076923076923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0.4091732390288606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274.29852231454299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3.157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46.716420385757168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45.716420385757168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19.999019431081386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262.48774288851735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299.98529146622081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0.64117323902886059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1.3464638019606072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180.01470853377919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2160.1765024053502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270.02206280066878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1.0996121049344958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270.02206280066878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0.64117323902886059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962" t="s">
        <v>244</v>
      </c>
      <c r="M56" s="963"/>
      <c r="N56" s="963"/>
      <c r="O56" s="964"/>
      <c r="P56" s="965">
        <f>T30</f>
        <v>249.23076923076923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0.44882126732020239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0.24685169702611134</v>
      </c>
      <c r="E62" s="146"/>
      <c r="F62" s="304">
        <v>68</v>
      </c>
      <c r="G62" s="180" t="s">
        <v>231</v>
      </c>
      <c r="H62" s="182"/>
      <c r="I62" s="181">
        <f>SUM(I53:I61)</f>
        <v>1.1667971624598759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1.0996121049344958</v>
      </c>
      <c r="E64" s="146"/>
      <c r="F64" s="165">
        <v>70</v>
      </c>
      <c r="G64" s="167" t="s">
        <v>352</v>
      </c>
      <c r="H64" s="166"/>
      <c r="I64" s="162">
        <f>+I63+I62</f>
        <v>1.1890151214241735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1.1142274895498805</v>
      </c>
      <c r="F23" s="120">
        <f>E23</f>
        <v>1.1142274895498805</v>
      </c>
    </row>
    <row r="24" spans="2:28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>
      <c r="B25" s="121" t="s">
        <v>40</v>
      </c>
      <c r="C25" s="108"/>
      <c r="D25" s="361"/>
      <c r="E25" s="122">
        <f>Assembly!H97</f>
        <v>2.3117959864298633E-2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-1.1890151214241738</v>
      </c>
      <c r="F26" s="120">
        <f>F22-F23-F24-F25</f>
        <v>-1.1881151205241729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-1.1890151214241738</v>
      </c>
      <c r="F28" s="120">
        <f>F26-F27</f>
        <v>-1.1881151205241729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1.1142274895498805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2.3117959864298633E-2</v>
      </c>
      <c r="H34" s="327">
        <f>'Machined Part #1'!I64</f>
        <v>1.1890151214241735</v>
      </c>
      <c r="I34" s="327"/>
      <c r="J34" s="843">
        <f t="shared" ref="J34:J43" si="1">$H34</f>
        <v>1.1890151214241735</v>
      </c>
      <c r="K34" s="811"/>
      <c r="L34" s="327"/>
      <c r="M34" s="327">
        <f t="shared" ref="M34:M43" si="2">$H34</f>
        <v>1.1890151214241735</v>
      </c>
      <c r="N34" s="811"/>
      <c r="O34" s="327"/>
      <c r="P34" s="327">
        <f t="shared" ref="P34:P43" si="3">$H34</f>
        <v>1.1890151214241735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1.1890151214241735</v>
      </c>
      <c r="I44" s="467"/>
      <c r="J44" s="846">
        <f>SUM(J34:J43)</f>
        <v>1.1890151214241735</v>
      </c>
      <c r="K44" s="813"/>
      <c r="L44" s="467"/>
      <c r="M44" s="467">
        <f>SUM(M34:M43)</f>
        <v>1.1890151214241735</v>
      </c>
      <c r="N44" s="813"/>
      <c r="O44" s="467"/>
      <c r="P44" s="467">
        <f>SUM(P34:P43)</f>
        <v>1.1890151214241735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1.1142274895498805</v>
      </c>
      <c r="I95" s="478"/>
      <c r="J95" s="861">
        <f>J65+SUM(F46:F55)+SUM(F34:F43)+J32</f>
        <v>5.1669672009994727E-2</v>
      </c>
      <c r="K95" s="816"/>
      <c r="L95" s="478"/>
      <c r="M95" s="478">
        <f>M65+SUM(G46:G55)+SUM(G34:G43)+M32</f>
        <v>2.3117959864298633E-2</v>
      </c>
      <c r="N95" s="816"/>
      <c r="O95" s="478"/>
      <c r="P95" s="478">
        <f>P65+SUM(H46:H55)+SUM(H34:H43)+P32</f>
        <v>1.1890151214241735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2">
        <f>J80+SUM(G46:G55)+SUM(G34:G43)</f>
        <v>2.3117959864298633E-2</v>
      </c>
      <c r="K96" s="822"/>
      <c r="L96" s="397"/>
      <c r="M96" s="397">
        <f>M80+SUM(H46:H55)+SUM(H34:H43)</f>
        <v>1.1890151214241735</v>
      </c>
      <c r="N96" s="822"/>
      <c r="O96" s="397"/>
      <c r="P96" s="397">
        <f>P80+SUM(J46:J55)+SUM(J34:J43)</f>
        <v>1.1890151214241735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2.3117959864298633E-2</v>
      </c>
      <c r="I97" s="326"/>
      <c r="J97" s="863">
        <f>J81+SUM(H46:H55)+SUM(H34:H43)+J91</f>
        <v>1.1890151214241735</v>
      </c>
      <c r="K97" s="815"/>
      <c r="L97" s="326"/>
      <c r="M97" s="326">
        <f>M81+SUM(J46:J55)+SUM(J34:J43)+M91</f>
        <v>1.1890151214241735</v>
      </c>
      <c r="N97" s="815"/>
      <c r="O97" s="326"/>
      <c r="P97" s="326">
        <f>P81+SUM(M46:M55)+SUM(M34:M43)+P91</f>
        <v>1.1890151214241735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1.1890151214241738</v>
      </c>
      <c r="I99" s="360"/>
      <c r="J99" s="865">
        <f>SUM(J95:J98)</f>
        <v>1.2638027532984668</v>
      </c>
      <c r="K99" s="817"/>
      <c r="L99" s="360"/>
      <c r="M99" s="360">
        <f>SUM(M95:M98)</f>
        <v>2.4011482027126458</v>
      </c>
      <c r="N99" s="817"/>
      <c r="O99" s="360"/>
      <c r="P99" s="360">
        <f>SUM(P95:P98)</f>
        <v>3.5670453642725208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2015-03-16T13:48:08Z</dcterms:modified>
</cp:coreProperties>
</file>