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36" i="23" l="1"/>
  <c r="D27" i="5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3" l="1"/>
  <c r="S17" i="26"/>
  <c r="S17" i="27"/>
  <c r="D41" s="1"/>
  <c r="D43" s="1"/>
  <c r="K45" i="6"/>
  <c r="K76"/>
  <c r="K51"/>
  <c r="K77"/>
  <c r="S17" i="25"/>
  <c r="D41" s="1"/>
  <c r="D43" s="1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T19" i="25" l="1"/>
  <c r="D41" i="28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7"/>
  <c r="H60" i="1"/>
  <c r="H61"/>
  <c r="H62"/>
  <c r="H63"/>
  <c r="H64"/>
  <c r="E31" i="5"/>
  <c r="F31" s="1"/>
  <c r="H47" i="6" l="1"/>
  <c r="H71" s="1"/>
  <c r="L77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5" l="1"/>
  <c r="Q93"/>
  <c r="O87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E23" i="5" s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R94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52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<sst xmlns="http://schemas.openxmlformats.org/spreadsheetml/2006/main" count="3072" uniqueCount="712">
  <si>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</si>
  <si>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</si>
  <si>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</si>
  <si>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</si>
  <si>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</si>
  <si>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</si>
  <si>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</si>
  <si>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</si>
  <si>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</si>
  <si>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</si>
  <si>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</si>
  <si>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</si>
  <si>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</si>
  <si>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</si>
  <si>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</si>
  <si>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</si>
  <si>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</si>
  <si>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</si>
  <si>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</si>
  <si>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</si>
  <si>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</si>
  <si>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</si>
  <si>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</si>
  <si>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</si>
  <si>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</si>
  <si>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</si>
  <si>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</si>
  <si>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</si>
  <si>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</si>
  <si>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</si>
  <si>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</si>
  <si>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</si>
  <si>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</si>
  <si>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</si>
  <si>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</si>
  <si>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</si>
  <si>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</si>
  <si>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</si>
  <si>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</si>
  <si>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</si>
  <si>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</si>
  <si>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</si>
  <si>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</si>
  <si>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</si>
  <si>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</si>
  <si>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</si>
  <si>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</si>
  <si>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</si>
  <si>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</si>
  <si>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</si>
  <si>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</si>
  <si>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</si>
  <si>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</si>
  <si>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</si>
  <si>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</si>
  <si>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</si>
  <si>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</si>
  <si>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</si>
  <si>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</si>
  <si>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</si>
  <si>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</si>
  <si>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</si>
  <si>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</si>
  <si>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</si>
  <si>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</si>
  <si>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</si>
  <si>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</si>
  <si>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</si>
  <si>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</si>
  <si>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</si>
  <si>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</si>
  <si>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</si>
  <si>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</si>
  <si>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</si>
  <si>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</si>
  <si>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</si>
  <si>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</si>
  <si>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</si>
  <si>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</si>
  <si>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</si>
  <si>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</si>
  <si>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</si>
  <si>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</si>
  <si>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</si>
  <si>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</si>
  <si>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</si>
  <si>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</si>
  <si>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</si>
  <si>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</si>
  <si>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</si>
  <si>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</si>
  <si>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</si>
  <si>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</si>
  <si>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</si>
  <si>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</si>
  <si>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</si>
  <si>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</si>
  <si>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</si>
  <si>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</si>
  <si>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</si>
  <si>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</si>
  <si>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</si>
  <si>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</si>
  <si>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</si>
  <si>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</si>
  <si>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</si>
  <si>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</si>
  <si>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</si>
  <si>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</si>
  <si>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</si>
  <si>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</si>
  <si>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</si>
  <si>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</si>
  <si>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</si>
  <si>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</si>
  <si>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</si>
  <si>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</si>
  <si>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</si>
  <si>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</si>
  <si>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</si>
  <si>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</si>
  <si>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</si>
  <si>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</si>
  <si>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</si>
  <si>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</si>
  <si>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</si>
  <si>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</si>
  <si>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</si>
  <si>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</si>
  <si>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</si>
  <si>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</si>
  <si>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</si>
  <si>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</si>
  <si>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</si>
  <si>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</si>
  <si>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</si>
  <si>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</si>
  <si>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</si>
  <si>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</si>
  <si>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</si>
  <si>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</si>
  <si>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</si>
  <si>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</si>
  <si>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</si>
  <si>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</si>
  <si>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</si>
  <si>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</si>
  <si>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</si>
  <si>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</si>
  <si>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</si>
  <si>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</si>
  <si>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</si>
  <si>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</si>
  <si>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</si>
  <si>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</si>
  <si>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</si>
  <si>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</si>
  <si>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</si>
  <si>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</si>
  <si>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</si>
  <si>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</si>
  <si>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</si>
  <si>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</si>
  <si>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</si>
  <si>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</si>
  <si>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</si>
  <si>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</si>
  <si>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</si>
  <si>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</si>
  <si>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</si>
  <si>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</si>
  <si>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</si>
  <si>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</si>
  <si>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</si>
  <si>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</si>
  <si>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</si>
  <si>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</si>
  <si>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</si>
  <si>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</si>
  <si>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</si>
  <si>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</si>
  <si>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</si>
  <si>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</si>
  <si>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</si>
  <si>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</si>
  <si>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</si>
  <si>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</si>
  <si>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</si>
  <si>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</si>
  <si>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</si>
  <si>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</si>
  <si>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</si>
  <si>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</si>
  <si>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</si>
  <si>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</si>
  <si>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</si>
  <si>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</si>
  <si>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</si>
  <si>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</si>
  <si>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</si>
  <si>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</si>
  <si>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</si>
  <si>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</si>
  <si>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</si>
  <si>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</si>
  <si>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</si>
  <si>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</si>
  <si>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</si>
  <si>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</si>
  <si>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</si>
  <si>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</si>
  <si>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</si>
  <si>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</si>
  <si>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</si>
  <si>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</si>
  <si>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</si>
  <si>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</si>
  <si>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</si>
  <si>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</si>
  <si>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</si>
  <si>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</si>
  <si>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</si>
  <si>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</si>
  <si>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</si>
  <si>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</si>
  <si>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</si>
  <si>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</si>
  <si>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</si>
  <si>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</si>
  <si>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</si>
  <si>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</si>
  <si>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</si>
  <si>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</si>
  <si>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</si>
  <si>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</si>
  <si>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</si>
  <si>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</si>
  <si>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</si>
  <si>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</si>
  <si>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</si>
  <si>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</si>
  <si>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</si>
  <si>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</si>
  <si>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</si>
  <si>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</si>
  <si>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</si>
  <si>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</si>
  <si>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</si>
  <si>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</si>
  <si>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</si>
  <si>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</si>
  <si>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</si>
  <si>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</si>
  <si>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</si>
  <si>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</si>
  <si>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</si>
  <si>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</si>
  <si>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</si>
  <si>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</si>
  <si>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</si>
  <si>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</si>
  <si>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</si>
  <si>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</si>
  <si>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</si>
  <si>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</si>
  <si>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</si>
  <si>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</si>
  <si>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</si>
  <si>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</si>
  <si>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</si>
  <si>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</si>
  <si>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</si>
  <si>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</si>
  <si>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</si>
  <si>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</si>
  <si>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</si>
  <si>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</si>
  <si>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</si>
  <si>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</si>
  <si>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</si>
  <si>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</si>
  <si>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</si>
  <si>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</si>
  <si>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</si>
  <si>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</si>
  <si>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</si>
  <si>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</si>
  <si>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</si>
  <si>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</si>
  <si>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</si>
  <si>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</si>
  <si>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</si>
  <si>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</si>
  <si>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</si>
  <si>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</si>
  <si>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</si>
  <si>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</si>
  <si>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</si>
  <si>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</si>
  <si>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</si>
  <si>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</si>
  <si>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</si>
  <si>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</si>
  <si>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</si>
  <si>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</si>
  <si>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</si>
  <si>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</si>
  <si>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</si>
  <si>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</si>
  <si>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</si>
  <si>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</si>
  <si>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</si>
  <si>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</si>
  <si>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</si>
  <si>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</si>
  <si>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</si>
  <si>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</si>
  <si>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</si>
  <si>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</si>
  <si>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</si>
  <si>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</si>
  <si>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</si>
  <si>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</si>
  <si>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</si>
  <si>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</si>
  <si>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</si>
  <si>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</si>
  <si>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</si>
  <si>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</si>
  <si>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</si>
  <si>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</si>
  <si>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</si>
  <si>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</si>
  <si>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</si>
  <si>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</si>
  <si>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</si>
  <si>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</si>
  <si>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</si>
  <si>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</si>
  <si>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</si>
  <si>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</si>
  <si>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</si>
  <si>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</si>
  <si>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</si>
  <si>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</si>
  <si>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</si>
  <si>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</si>
  <si>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</si>
  <si>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</si>
  <si>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</si>
  <si>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</si>
  <si>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</si>
  <si>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</si>
  <si>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</si>
  <si>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</si>
  <si>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</si>
  <si>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</si>
  <si>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</si>
  <si>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</si>
  <si>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</si>
  <si>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</si>
  <si>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</si>
  <si>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</si>
  <si>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</si>
  <si>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</si>
  <si>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</si>
  <si>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</si>
  <si>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</si>
  <si>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</si>
  <si>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</si>
  <si>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</si>
  <si>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</si>
  <si>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</si>
  <si>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</si>
  <si>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</si>
  <si>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</si>
  <si>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</si>
  <si>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</si>
  <si>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</si>
  <si>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</si>
  <si>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</si>
  <si>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</si>
  <si>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</si>
  <si>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</si>
  <si>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</si>
  <si>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</si>
  <si>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</si>
  <si>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</si>
  <si>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</si>
  <si>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</si>
  <si>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</si>
  <si>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</si>
  <si>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</si>
  <si>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</si>
  <si>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</si>
  <si>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</si>
  <si>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</si>
  <si>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</si>
  <si>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</si>
  <si>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</si>
  <si>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</si>
  <si>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</si>
  <si>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</si>
  <si>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</si>
  <si>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</si>
  <si>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</si>
  <si>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</si>
  <si>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</si>
  <si>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</si>
  <si>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</si>
  <si>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</si>
  <si>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</si>
  <si>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</si>
  <si>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</si>
  <si>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</si>
  <si>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</si>
  <si>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</si>
  <si>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</si>
  <si>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</si>
  <si>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</si>
  <si>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</si>
  <si>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</si>
  <si>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</si>
  <si>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</si>
  <si>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</si>
  <si>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</si>
  <si>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</si>
  <si>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</si>
  <si>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</si>
  <si>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</si>
  <si>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</si>
  <si>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</si>
  <si>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</si>
  <si>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</si>
  <si>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</si>
  <si>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</si>
  <si>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</si>
  <si>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</si>
  <si>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</si>
  <si>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</si>
  <si>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</si>
  <si>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</si>
  <si>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</si>
  <si>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</si>
  <si>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</si>
  <si>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</si>
  <si>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</si>
  <si>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</si>
  <si>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</si>
  <si>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</si>
  <si>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</si>
  <si>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</si>
  <si>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</si>
  <si>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</si>
  <si>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</si>
  <si>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</si>
  <si>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</si>
  <si>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</si>
  <si>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</si>
  <si>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</si>
  <si>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</si>
  <si>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</si>
  <si>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</si>
  <si>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</si>
  <si>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</si>
  <si>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</si>
  <si>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</si>
  <si>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</si>
  <si>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</si>
  <si>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</si>
  <si>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</si>
  <si>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</si>
  <si>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</si>
  <si>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</si>
  <si>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</si>
  <si>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</si>
  <si>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</si>
  <si>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</si>
  <si>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</si>
  <si>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</si>
  <si>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</si>
  <si>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</si>
  <si>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</si>
  <si>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</si>
  <si>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</si>
  <si>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</si>
  <si>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</si>
  <si>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</si>
  <si>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</si>
  <si>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</si>
  <si>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</si>
  <si>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</si>
  <si>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</si>
  <si>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</si>
  <si>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</si>
  <si>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</si>
  <si>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</si>
  <si>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</si>
  <si>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</si>
  <si>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</si>
  <si>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</si>
  <si>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</si>
  <si>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</si>
  <si>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</si>
  <si>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</si>
  <si>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</si>
  <si>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</si>
  <si>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</si>
  <si>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</si>
  <si>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</si>
  <si>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</si>
  <si>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</si>
  <si>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</si>
  <si>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</si>
  <si>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</si>
  <si>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</si>
  <si>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</si>
  <si>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</si>
  <si>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</si>
  <si>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</si>
  <si>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</si>
  <si>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</si>
  <si>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</si>
  <si>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</si>
  <si>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</si>
  <si>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</si>
  <si>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</si>
  <si>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</si>
  <si>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</si>
  <si>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</si>
  <si>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</si>
  <si>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</si>
  <si>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</si>
  <si>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</si>
  <si>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</si>
  <si>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</si>
  <si>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</si>
  <si>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</si>
  <si>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</si>
  <si>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</si>
  <si>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</si>
  <si>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</si>
  <si>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</si>
  <si>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</si>
  <si>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</si>
  <si>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</si>
  <si>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</si>
  <si>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</si>
  <si>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</si>
  <si>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</si>
  <si>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</si>
  <si>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</si>
  <si>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</si>
  <si>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</si>
  <si>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</si>
  <si>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</si>
  <si>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</si>
  <si>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</si>
  <si>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</si>
  <si>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</si>
  <si>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</si>
  <si>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</si>
  <si>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</si>
  <si>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</si>
  <si>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</si>
  <si>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</si>
  <si>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</si>
  <si>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</si>
  <si>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</si>
  <si>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</si>
  <si>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</si>
  <si>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</si>
  <si>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</si>
  <si>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</si>
  <si>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</si>
  <si>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</si>
  <si>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</si>
  <si>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</si>
  <si>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</si>
  <si>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</si>
  <si>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</si>
  <si>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</si>
  <si>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</si>
  <si>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</si>
  <si>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</si>
  <si>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</si>
  <si>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</si>
  <si>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</si>
  <si>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</si>
  <si>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</si>
  <si>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</si>
  <si>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</si>
  <si>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</si>
  <si>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</si>
  <si>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</si>
  <si>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</si>
  <si>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</si>
  <si>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</si>
  <si>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</si>
  <si>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</si>
  <si>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</si>
  <si>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</si>
  <si>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</si>
  <si>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</si>
  <si>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</si>
  <si>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</si>
  <si>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</si>
  <si>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</si>
  <si>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</si>
  <si>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</si>
  <si>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</si>
  <si>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</si>
  <si>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</si>
  <si>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</si>
  <si>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</si>
  <si>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</si>
  <si>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</si>
  <si>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</si>
  <si>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</si>
  <si>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</si>
  <si>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</si>
  <si>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</si>
  <si>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</si>
  <si>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</si>
  <si>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</si>
  <si>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</si>
  <si>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</si>
  <si>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</si>
  <si>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</si>
  <si>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</si>
  <si>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</si>
  <si>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</si>
  <si>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</si>
  <si>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</si>
  <si>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</si>
  <si>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</si>
  <si>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</si>
  <si>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</si>
  <si>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</si>
  <si>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</si>
  <si>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</si>
  <si>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</si>
  <si>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</si>
  <si>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</si>
  <si>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</si>
  <si>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</si>
  <si>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</si>
  <si>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</si>
  <si>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</si>
  <si>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</si>
  <si>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</si>
  <si>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</si>
  <si>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</si>
  <si>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</si>
  <si>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</si>
  <si>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</si>
  <si>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</si>
  <si>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</si>
  <si>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</si>
  <si>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</si>
  <si>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</si>
  <si>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</si>
  <si>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</si>
  <si>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</si>
  <si>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</si>
  <si>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</si>
  <si>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</si>
  <si>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</si>
  <si>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</si>
  <si>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</si>
  <si>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</si>
  <si>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</si>
  <si>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</si>
  <si>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</si>
  <si>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</si>
  <si>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</si>
  <si>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</si>
  <si>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</si>
  <si>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</si>
  <si>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</si>
  <si>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</si>
  <si>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</si>
  <si>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</si>
  <si>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</si>
  <si>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</si>
  <si>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</si>
  <si>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</si>
  <si>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</si>
  <si>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</si>
  <si>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</si>
  <si>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</si>
  <si>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</si>
  <si>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</si>
  <si>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</si>
  <si>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</si>
  <si>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</si>
  <si>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</si>
  <si>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</si>
  <si>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</si>
  <si>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</si>
  <si>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</si>
  <si>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</si>
  <si>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</si>
  <si>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</si>
  <si>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</si>
  <si>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</si>
  <si>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</si>
  <si>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</si>
  <si>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C5050B7L1    L1</t>
  </si>
  <si>
    <t xml:space="preserve">CHANGED SCRAP TO .005 ON 8/26/14 PER KEN MCGUIRE </t>
  </si>
  <si>
    <t>C5050B7L1</t>
  </si>
  <si>
    <t>CHG'D SCRAP TO 0 AND FACING TO .025 PER KM 8/14/15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</si>
</sst>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21" borderId="0" xfId="0" applyFill="1" applyBorder="1" applyAlignment="1">
      <alignment horizont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24" borderId="0" xfId="0" applyFont="1" applyFill="1" applyBorder="1" applyAlignment="1">
      <alignment horizontal="center"/>
    </xf>
    <xf numFmtId="176" fontId="2" fillId="21" borderId="15" xfId="0" applyNumberFormat="1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2" t="s">
        <v>708</v>
      </c>
      <c r="D5" s="1013"/>
      <c r="E5" s="1014"/>
      <c r="F5" s="1014"/>
      <c r="G5" s="1015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C5050B7L1    L1</v>
      </c>
      <c r="Q5" s="348"/>
      <c r="R5" s="226"/>
      <c r="S5" s="226"/>
      <c r="T5" s="226"/>
      <c r="U5" s="349" t="s">
        <v>16</v>
      </c>
      <c r="V5" s="919">
        <f ca="1" xml:space="preserve"> TODAY()</f>
        <v>42230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1" t="s">
        <v>321</v>
      </c>
      <c r="M6" s="1022"/>
      <c r="N6" s="1022"/>
      <c r="O6" s="1022"/>
      <c r="P6" s="1022"/>
      <c r="Q6" s="1022"/>
      <c r="R6" s="1022"/>
      <c r="S6" s="1022"/>
      <c r="T6" s="1022"/>
      <c r="U6" s="1022"/>
      <c r="V6" s="102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4">
        <v>1</v>
      </c>
      <c r="B8" s="1001" t="s">
        <v>317</v>
      </c>
      <c r="C8" s="1003" t="s">
        <v>339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962" t="s">
        <v>709</v>
      </c>
      <c r="O8" s="962"/>
      <c r="P8" s="962"/>
      <c r="Q8" s="962"/>
      <c r="R8" s="962"/>
      <c r="S8" s="962"/>
      <c r="T8" s="962"/>
      <c r="U8" s="158"/>
      <c r="V8" s="198"/>
      <c r="W8" s="158"/>
      <c r="X8" s="158"/>
      <c r="Y8" s="158"/>
    </row>
    <row r="9" spans="1:29" ht="13.5" thickBot="1">
      <c r="A9" s="1024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077" t="s">
        <v>711</v>
      </c>
      <c r="O9" s="1077"/>
      <c r="P9" s="1077"/>
      <c r="Q9" s="1077"/>
      <c r="R9" s="1077"/>
      <c r="S9" s="1077"/>
      <c r="T9" s="1077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4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4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6" t="s">
        <v>314</v>
      </c>
      <c r="N11" s="1017"/>
      <c r="O11" s="1017"/>
      <c r="P11" s="1017"/>
      <c r="Q11" s="101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4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4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2.37</v>
      </c>
      <c r="P13" s="158"/>
      <c r="Q13" s="974" t="s">
        <v>312</v>
      </c>
      <c r="R13" s="984"/>
      <c r="S13" s="1000">
        <f>+C20</f>
        <v>0.875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4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4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3" t="s">
        <v>309</v>
      </c>
      <c r="M15" s="975"/>
      <c r="N15" s="252"/>
      <c r="O15" s="789">
        <v>8.5000000000000006E-2</v>
      </c>
      <c r="P15" s="158"/>
      <c r="Q15" s="974" t="s">
        <v>308</v>
      </c>
      <c r="R15" s="984"/>
      <c r="S15" s="788">
        <v>2.6070000000000002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4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4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9" t="s">
        <v>304</v>
      </c>
      <c r="R17" s="1020"/>
      <c r="S17" s="255">
        <f>+D23</f>
        <v>27.068381767510935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4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2.48</v>
      </c>
      <c r="P18" s="158"/>
      <c r="Q18" s="974" t="s">
        <v>302</v>
      </c>
      <c r="R18" s="975"/>
      <c r="S18" s="984"/>
      <c r="T18" s="254">
        <f>144-S15</f>
        <v>141.393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4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1078">
        <v>0</v>
      </c>
      <c r="P20" s="158"/>
      <c r="Q20" s="974" t="s">
        <v>299</v>
      </c>
      <c r="R20" s="984"/>
      <c r="S20" s="252">
        <f>IF(ISERROR(T18/O22),"",T18/O22)</f>
        <v>57.013306451612905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2.2556984806259113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2.48</v>
      </c>
      <c r="P22" s="158"/>
      <c r="Q22" s="974" t="s">
        <v>296</v>
      </c>
      <c r="R22" s="975"/>
      <c r="S22" s="975"/>
      <c r="T22" s="203">
        <f>IF(S20="",,S20 - 1)</f>
        <v>56.013306451612905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27.068381767510935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3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0.48324913279122267</v>
      </c>
      <c r="P24" s="243" t="s">
        <v>22</v>
      </c>
      <c r="Q24" s="1011" t="s">
        <v>692</v>
      </c>
      <c r="R24" s="1011"/>
      <c r="S24" s="1011"/>
      <c r="T24" s="1011"/>
      <c r="U24" s="1011"/>
      <c r="V24" s="198"/>
      <c r="W24" s="158"/>
      <c r="X24" s="158"/>
      <c r="Y24" s="158"/>
    </row>
    <row r="25" spans="1:29" s="237" customFormat="1" ht="13.5" thickBot="1">
      <c r="A25" s="1033"/>
      <c r="B25" s="1031" t="s">
        <v>22</v>
      </c>
      <c r="C25" s="1031"/>
      <c r="D25" s="103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3"/>
      <c r="B26" s="1031"/>
      <c r="C26" s="1031"/>
      <c r="D26" s="1032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5"/>
      <c r="H27" s="1026"/>
      <c r="I27" s="1027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3">
        <v>8</v>
      </c>
      <c r="B28" s="1035" t="s">
        <v>676</v>
      </c>
      <c r="C28" s="1003" t="s">
        <v>323</v>
      </c>
      <c r="D28" s="1038"/>
      <c r="E28" s="157"/>
      <c r="F28" s="307"/>
      <c r="G28" s="1028"/>
      <c r="H28" s="1029"/>
      <c r="I28" s="1030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>
      <c r="A29" s="1033"/>
      <c r="B29" s="1035"/>
      <c r="C29" s="1004"/>
      <c r="D29" s="1038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>
      <c r="A30" s="1033"/>
      <c r="B30" s="1035"/>
      <c r="C30" s="1004"/>
      <c r="D30" s="1038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710</v>
      </c>
      <c r="N30" s="982"/>
      <c r="O30" s="920">
        <v>0.15049999999999999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3"/>
      <c r="B31" s="1035"/>
      <c r="C31" s="1004"/>
      <c r="D31" s="103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3"/>
      <c r="B32" s="1035"/>
      <c r="C32" s="1004"/>
      <c r="D32" s="1038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0.33274913279122265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3"/>
      <c r="B33" s="1035"/>
      <c r="C33" s="1004"/>
      <c r="D33" s="1038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3"/>
      <c r="B34" s="1035"/>
      <c r="C34" s="1004"/>
      <c r="D34" s="1038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3"/>
      <c r="B35" s="1035"/>
      <c r="C35" s="1004"/>
      <c r="D35" s="1038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4"/>
      <c r="B36" s="1036"/>
      <c r="C36" s="1037"/>
      <c r="D36" s="1039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1.548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336.07983870967746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2.6070000000000002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57.013306451612905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56.013306451612905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16.138784706974867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214.23480883718585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242.08177060462302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0.48324913279122267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1.0148231788615676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237.91822939537698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2855.0187527445237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356.87734409306546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0.82877226273694682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5" t="s">
        <v>248</v>
      </c>
      <c r="M54" s="1046"/>
      <c r="N54" s="1046"/>
      <c r="O54" s="1047"/>
      <c r="P54" s="1050">
        <f>U52</f>
        <v>356.87734409306546</v>
      </c>
      <c r="Q54" s="1051"/>
      <c r="R54" s="1049" t="s">
        <v>702</v>
      </c>
      <c r="S54" s="323" t="s">
        <v>247</v>
      </c>
      <c r="T54" s="324"/>
      <c r="U54" s="324"/>
      <c r="V54" s="347">
        <f>O24</f>
        <v>0.48324913279122267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9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1045" t="s">
        <v>244</v>
      </c>
      <c r="M56" s="1046"/>
      <c r="N56" s="1046"/>
      <c r="O56" s="1047"/>
      <c r="P56" s="1048">
        <f>T30</f>
        <v>231.42857142857144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2" t="s">
        <v>349</v>
      </c>
      <c r="M59" s="1044"/>
      <c r="N59"/>
      <c r="O59" s="1042" t="s">
        <v>351</v>
      </c>
      <c r="P59" s="1044"/>
      <c r="Q59"/>
      <c r="R59" s="1042" t="s">
        <v>328</v>
      </c>
      <c r="S59" s="1043"/>
      <c r="T59" s="1043"/>
      <c r="U59" s="1044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0.33827439295385586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0.18605091612462074</v>
      </c>
      <c r="E62" s="146"/>
      <c r="F62" s="304">
        <v>68</v>
      </c>
      <c r="G62" s="180" t="s">
        <v>231</v>
      </c>
      <c r="H62" s="182"/>
      <c r="I62" s="181">
        <f>SUM(I53:I61)</f>
        <v>0.90058725943393292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0.82877226273694682</v>
      </c>
      <c r="E64" s="146"/>
      <c r="F64" s="165">
        <v>70</v>
      </c>
      <c r="G64" s="167" t="s">
        <v>352</v>
      </c>
      <c r="H64" s="166"/>
      <c r="I64" s="162">
        <f>+I63+I62</f>
        <v>0.92440909185502074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40" t="s">
        <v>335</v>
      </c>
      <c r="M73" s="1041"/>
      <c r="N73" s="150"/>
      <c r="O73" s="1040" t="s">
        <v>334</v>
      </c>
      <c r="P73" s="1041"/>
      <c r="R73" s="1042" t="s">
        <v>333</v>
      </c>
      <c r="S73" s="1043"/>
      <c r="T73" s="1044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70">
    <mergeCell ref="N9:T9"/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N8:T8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2" priority="7" stopIfTrue="1">
      <formula>AND(NOT($C$8="x"),NOT($C$15="x"))</formula>
    </cfRule>
  </conditionalFormatting>
  <conditionalFormatting sqref="C23">
    <cfRule type="expression" dxfId="1" priority="5" stopIfTrue="1">
      <formula>AND(NOT($C$10="x"),NOT($C$17="x"))</formula>
    </cfRule>
  </conditionalFormatting>
  <conditionalFormatting sqref="C62 C60">
    <cfRule type="expression" dxfId="0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1" t="s">
        <v>317</v>
      </c>
      <c r="C5" s="1003"/>
      <c r="D5" s="105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2"/>
      <c r="C6" s="1004"/>
      <c r="D6" s="105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2"/>
      <c r="C7" s="100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2"/>
      <c r="C8" s="1004"/>
      <c r="D8" s="1059"/>
      <c r="E8" s="204"/>
      <c r="F8" s="443"/>
      <c r="G8" s="200" t="s">
        <v>311</v>
      </c>
      <c r="H8" s="176"/>
      <c r="I8" s="445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2"/>
      <c r="C9" s="1004"/>
      <c r="D9" s="105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2"/>
      <c r="C10" s="100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4"/>
      <c r="B11" s="1002"/>
      <c r="C11" s="100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3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3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3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2"/>
      <c r="C30" s="1004"/>
      <c r="D30" s="1007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5" priority="12" stopIfTrue="1">
      <formula>AND(ISNUMBER(C52),ISNUMBER(C58))</formula>
    </cfRule>
  </conditionalFormatting>
  <conditionalFormatting sqref="C20">
    <cfRule type="expression" dxfId="124" priority="11" stopIfTrue="1">
      <formula>AND(NOT($C$7="x"),NOT($C$14="x"))</formula>
    </cfRule>
  </conditionalFormatting>
  <conditionalFormatting sqref="C58">
    <cfRule type="expression" dxfId="123" priority="10" stopIfTrue="1">
      <formula>AND(ISNUMBER(C52),ISNUMBER(C58))</formula>
    </cfRule>
  </conditionalFormatting>
  <conditionalFormatting sqref="C56">
    <cfRule type="expression" dxfId="122" priority="8" stopIfTrue="1">
      <formula>AND(ISNUMBER(C50),ISNUMBER(C56))</formula>
    </cfRule>
  </conditionalFormatting>
  <conditionalFormatting sqref="C18">
    <cfRule type="expression" dxfId="121" priority="7" stopIfTrue="1">
      <formula>AND(NOT($C$5="x"),NOT($C$12="x"))</formula>
    </cfRule>
  </conditionalFormatting>
  <conditionalFormatting sqref="C56">
    <cfRule type="expression" dxfId="120" priority="6" stopIfTrue="1">
      <formula>AND(ISNUMBER(C50),ISNUMBER(C56))</formula>
    </cfRule>
  </conditionalFormatting>
  <conditionalFormatting sqref="C18">
    <cfRule type="expression" dxfId="119" priority="5" stopIfTrue="1">
      <formula>AND(NOT($C$5="x"),NOT($C$12="x"))</formula>
    </cfRule>
  </conditionalFormatting>
  <conditionalFormatting sqref="C58">
    <cfRule type="expression" dxfId="118" priority="4" stopIfTrue="1">
      <formula>AND(ISNUMBER(C52),ISNUMBER(C58))</formula>
    </cfRule>
  </conditionalFormatting>
  <conditionalFormatting sqref="C20">
    <cfRule type="expression" dxfId="117" priority="3" stopIfTrue="1">
      <formula>AND(NOT($C$7="x"),NOT($C$14="x"))</formula>
    </cfRule>
  </conditionalFormatting>
  <conditionalFormatting sqref="C58">
    <cfRule type="expression" dxfId="116" priority="2" stopIfTrue="1">
      <formula>AND(ISNUMBER(C52),ISNUMBER(C58))</formula>
    </cfRule>
  </conditionalFormatting>
  <conditionalFormatting sqref="C56">
    <cfRule type="expression" dxfId="115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1" t="s">
        <v>317</v>
      </c>
      <c r="C5" s="1003"/>
      <c r="D5" s="105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2"/>
      <c r="C6" s="1004"/>
      <c r="D6" s="105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2"/>
      <c r="C7" s="100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2"/>
      <c r="C8" s="1004"/>
      <c r="D8" s="1059"/>
      <c r="E8" s="204"/>
      <c r="F8" s="443"/>
      <c r="G8" s="200" t="s">
        <v>311</v>
      </c>
      <c r="H8" s="176"/>
      <c r="I8" s="445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2"/>
      <c r="C9" s="1004"/>
      <c r="D9" s="105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2"/>
      <c r="C10" s="100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4"/>
      <c r="B11" s="1002"/>
      <c r="C11" s="100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2"/>
      <c r="C30" s="1004"/>
      <c r="D30" s="1007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4" priority="18" stopIfTrue="1">
      <formula>AND(ISNUMBER(C52),ISNUMBER(C58))</formula>
    </cfRule>
  </conditionalFormatting>
  <conditionalFormatting sqref="C20">
    <cfRule type="expression" dxfId="113" priority="17" stopIfTrue="1">
      <formula>AND(NOT($C$7="x"),NOT($C$14="x"))</formula>
    </cfRule>
  </conditionalFormatting>
  <conditionalFormatting sqref="C58">
    <cfRule type="expression" dxfId="112" priority="16" stopIfTrue="1">
      <formula>AND(ISNUMBER(C52),ISNUMBER(C58))</formula>
    </cfRule>
  </conditionalFormatting>
  <conditionalFormatting sqref="C56">
    <cfRule type="expression" dxfId="111" priority="14" stopIfTrue="1">
      <formula>AND(ISNUMBER(C50),ISNUMBER(C56))</formula>
    </cfRule>
  </conditionalFormatting>
  <conditionalFormatting sqref="C18">
    <cfRule type="expression" dxfId="110" priority="13" stopIfTrue="1">
      <formula>AND(NOT($C$5="x"),NOT($C$12="x"))</formula>
    </cfRule>
  </conditionalFormatting>
  <conditionalFormatting sqref="C58">
    <cfRule type="expression" dxfId="109" priority="12" stopIfTrue="1">
      <formula>AND(ISNUMBER(C52),ISNUMBER(C58))</formula>
    </cfRule>
  </conditionalFormatting>
  <conditionalFormatting sqref="C58">
    <cfRule type="expression" dxfId="108" priority="10" stopIfTrue="1">
      <formula>AND(ISNUMBER(C52),ISNUMBER(C58))</formula>
    </cfRule>
  </conditionalFormatting>
  <conditionalFormatting sqref="C56">
    <cfRule type="expression" dxfId="107" priority="8" stopIfTrue="1">
      <formula>AND(ISNUMBER(C50),ISNUMBER(C56))</formula>
    </cfRule>
  </conditionalFormatting>
  <conditionalFormatting sqref="C56">
    <cfRule type="expression" dxfId="106" priority="6" stopIfTrue="1">
      <formula>AND(ISNUMBER(C50),ISNUMBER(C56))</formula>
    </cfRule>
  </conditionalFormatting>
  <conditionalFormatting sqref="C18">
    <cfRule type="expression" dxfId="105" priority="5" stopIfTrue="1">
      <formula>AND(NOT($C$5="x"),NOT($C$12="x"))</formula>
    </cfRule>
  </conditionalFormatting>
  <conditionalFormatting sqref="C58">
    <cfRule type="expression" dxfId="104" priority="4" stopIfTrue="1">
      <formula>AND(ISNUMBER(C52),ISNUMBER(C58))</formula>
    </cfRule>
  </conditionalFormatting>
  <conditionalFormatting sqref="C20">
    <cfRule type="expression" dxfId="103" priority="3" stopIfTrue="1">
      <formula>AND(NOT($C$7="x"),NOT($C$14="x"))</formula>
    </cfRule>
  </conditionalFormatting>
  <conditionalFormatting sqref="C58">
    <cfRule type="expression" dxfId="102" priority="2" stopIfTrue="1">
      <formula>AND(ISNUMBER(C52),ISNUMBER(C58))</formula>
    </cfRule>
  </conditionalFormatting>
  <conditionalFormatting sqref="C56">
    <cfRule type="expression" dxfId="101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1" t="s">
        <v>317</v>
      </c>
      <c r="C5" s="100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2"/>
      <c r="C6" s="100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2"/>
      <c r="C7" s="100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2"/>
      <c r="C8" s="100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2"/>
      <c r="C9" s="100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2"/>
      <c r="C10" s="100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4"/>
      <c r="B11" s="1002"/>
      <c r="C11" s="100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2"/>
      <c r="C30" s="1004"/>
      <c r="D30" s="1007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00" priority="14" stopIfTrue="1">
      <formula>AND(ISNUMBER(C52),ISNUMBER(C58))</formula>
    </cfRule>
  </conditionalFormatting>
  <conditionalFormatting sqref="C20">
    <cfRule type="expression" dxfId="99" priority="13" stopIfTrue="1">
      <formula>AND(NOT($C$7="x"),NOT($C$14="x"))</formula>
    </cfRule>
  </conditionalFormatting>
  <conditionalFormatting sqref="C58">
    <cfRule type="expression" dxfId="98" priority="12" stopIfTrue="1">
      <formula>AND(ISNUMBER(C52),ISNUMBER(C58))</formula>
    </cfRule>
  </conditionalFormatting>
  <conditionalFormatting sqref="C56">
    <cfRule type="expression" dxfId="97" priority="11" stopIfTrue="1">
      <formula>AND(ISNUMBER(C50),ISNUMBER(C56))</formula>
    </cfRule>
  </conditionalFormatting>
  <conditionalFormatting sqref="C18">
    <cfRule type="expression" dxfId="96" priority="10" stopIfTrue="1">
      <formula>AND(NOT($C$5="x"),NOT($C$12="x"))</formula>
    </cfRule>
  </conditionalFormatting>
  <conditionalFormatting sqref="C58">
    <cfRule type="expression" dxfId="95" priority="9" stopIfTrue="1">
      <formula>AND(ISNUMBER(C52),ISNUMBER(C58))</formula>
    </cfRule>
  </conditionalFormatting>
  <conditionalFormatting sqref="C58">
    <cfRule type="expression" dxfId="94" priority="8" stopIfTrue="1">
      <formula>AND(ISNUMBER(C52),ISNUMBER(C58))</formula>
    </cfRule>
  </conditionalFormatting>
  <conditionalFormatting sqref="C56">
    <cfRule type="expression" dxfId="93" priority="7" stopIfTrue="1">
      <formula>AND(ISNUMBER(C50),ISNUMBER(C56))</formula>
    </cfRule>
  </conditionalFormatting>
  <conditionalFormatting sqref="C56">
    <cfRule type="expression" dxfId="92" priority="6" stopIfTrue="1">
      <formula>AND(ISNUMBER(C50),ISNUMBER(C56))</formula>
    </cfRule>
  </conditionalFormatting>
  <conditionalFormatting sqref="C18">
    <cfRule type="expression" dxfId="91" priority="5" stopIfTrue="1">
      <formula>AND(NOT($C$5="x"),NOT($C$12="x"))</formula>
    </cfRule>
  </conditionalFormatting>
  <conditionalFormatting sqref="C58">
    <cfRule type="expression" dxfId="90" priority="4" stopIfTrue="1">
      <formula>AND(ISNUMBER(C52),ISNUMBER(C58))</formula>
    </cfRule>
  </conditionalFormatting>
  <conditionalFormatting sqref="C20">
    <cfRule type="expression" dxfId="89" priority="3" stopIfTrue="1">
      <formula>AND(NOT($C$7="x"),NOT($C$14="x"))</formula>
    </cfRule>
  </conditionalFormatting>
  <conditionalFormatting sqref="C58">
    <cfRule type="expression" dxfId="88" priority="2" stopIfTrue="1">
      <formula>AND(ISNUMBER(C52),ISNUMBER(C58))</formula>
    </cfRule>
  </conditionalFormatting>
  <conditionalFormatting sqref="C56">
    <cfRule type="expression" dxfId="87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1" t="s">
        <v>317</v>
      </c>
      <c r="C5" s="100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2"/>
      <c r="C6" s="100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2"/>
      <c r="C7" s="100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2"/>
      <c r="C8" s="100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2"/>
      <c r="C9" s="100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2"/>
      <c r="C10" s="100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4"/>
      <c r="B11" s="1002"/>
      <c r="C11" s="100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2"/>
      <c r="C30" s="1004"/>
      <c r="D30" s="1007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6" priority="14" stopIfTrue="1">
      <formula>AND(ISNUMBER(C52),ISNUMBER(C58))</formula>
    </cfRule>
  </conditionalFormatting>
  <conditionalFormatting sqref="C20">
    <cfRule type="expression" dxfId="85" priority="13" stopIfTrue="1">
      <formula>AND(NOT($C$7="x"),NOT($C$14="x"))</formula>
    </cfRule>
  </conditionalFormatting>
  <conditionalFormatting sqref="C58">
    <cfRule type="expression" dxfId="84" priority="12" stopIfTrue="1">
      <formula>AND(ISNUMBER(C52),ISNUMBER(C58))</formula>
    </cfRule>
  </conditionalFormatting>
  <conditionalFormatting sqref="C56">
    <cfRule type="expression" dxfId="83" priority="11" stopIfTrue="1">
      <formula>AND(ISNUMBER(C50),ISNUMBER(C56))</formula>
    </cfRule>
  </conditionalFormatting>
  <conditionalFormatting sqref="C18">
    <cfRule type="expression" dxfId="82" priority="10" stopIfTrue="1">
      <formula>AND(NOT($C$5="x"),NOT($C$12="x"))</formula>
    </cfRule>
  </conditionalFormatting>
  <conditionalFormatting sqref="C58">
    <cfRule type="expression" dxfId="81" priority="9" stopIfTrue="1">
      <formula>AND(ISNUMBER(C52),ISNUMBER(C58))</formula>
    </cfRule>
  </conditionalFormatting>
  <conditionalFormatting sqref="C58">
    <cfRule type="expression" dxfId="80" priority="8" stopIfTrue="1">
      <formula>AND(ISNUMBER(C52),ISNUMBER(C58))</formula>
    </cfRule>
  </conditionalFormatting>
  <conditionalFormatting sqref="C56">
    <cfRule type="expression" dxfId="79" priority="7" stopIfTrue="1">
      <formula>AND(ISNUMBER(C50),ISNUMBER(C56))</formula>
    </cfRule>
  </conditionalFormatting>
  <conditionalFormatting sqref="C56">
    <cfRule type="expression" dxfId="78" priority="6" stopIfTrue="1">
      <formula>AND(ISNUMBER(C50),ISNUMBER(C56))</formula>
    </cfRule>
  </conditionalFormatting>
  <conditionalFormatting sqref="C18">
    <cfRule type="expression" dxfId="77" priority="5" stopIfTrue="1">
      <formula>AND(NOT($C$5="x"),NOT($C$12="x"))</formula>
    </cfRule>
  </conditionalFormatting>
  <conditionalFormatting sqref="C58">
    <cfRule type="expression" dxfId="76" priority="4" stopIfTrue="1">
      <formula>AND(ISNUMBER(C52),ISNUMBER(C58))</formula>
    </cfRule>
  </conditionalFormatting>
  <conditionalFormatting sqref="C20">
    <cfRule type="expression" dxfId="75" priority="3" stopIfTrue="1">
      <formula>AND(NOT($C$7="x"),NOT($C$14="x"))</formula>
    </cfRule>
  </conditionalFormatting>
  <conditionalFormatting sqref="C58">
    <cfRule type="expression" dxfId="74" priority="2" stopIfTrue="1">
      <formula>AND(ISNUMBER(C52),ISNUMBER(C58))</formula>
    </cfRule>
  </conditionalFormatting>
  <conditionalFormatting sqref="C56">
    <cfRule type="expression" dxfId="73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1" t="s">
        <v>317</v>
      </c>
      <c r="C5" s="100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2"/>
      <c r="C6" s="100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2"/>
      <c r="C7" s="100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2"/>
      <c r="C8" s="100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2"/>
      <c r="C9" s="100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2"/>
      <c r="C10" s="100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4"/>
      <c r="B11" s="1002"/>
      <c r="C11" s="100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2"/>
      <c r="C30" s="1004"/>
      <c r="D30" s="1007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72" priority="14" stopIfTrue="1">
      <formula>AND(ISNUMBER(C52),ISNUMBER(C58))</formula>
    </cfRule>
  </conditionalFormatting>
  <conditionalFormatting sqref="C20">
    <cfRule type="expression" dxfId="71" priority="13" stopIfTrue="1">
      <formula>AND(NOT($C$7="x"),NOT($C$14="x"))</formula>
    </cfRule>
  </conditionalFormatting>
  <conditionalFormatting sqref="C58">
    <cfRule type="expression" dxfId="70" priority="12" stopIfTrue="1">
      <formula>AND(ISNUMBER(C52),ISNUMBER(C58))</formula>
    </cfRule>
  </conditionalFormatting>
  <conditionalFormatting sqref="C56">
    <cfRule type="expression" dxfId="69" priority="11" stopIfTrue="1">
      <formula>AND(ISNUMBER(C50),ISNUMBER(C56))</formula>
    </cfRule>
  </conditionalFormatting>
  <conditionalFormatting sqref="C18">
    <cfRule type="expression" dxfId="68" priority="10" stopIfTrue="1">
      <formula>AND(NOT($C$5="x"),NOT($C$12="x"))</formula>
    </cfRule>
  </conditionalFormatting>
  <conditionalFormatting sqref="C58">
    <cfRule type="expression" dxfId="67" priority="9" stopIfTrue="1">
      <formula>AND(ISNUMBER(C52),ISNUMBER(C58))</formula>
    </cfRule>
  </conditionalFormatting>
  <conditionalFormatting sqref="C58">
    <cfRule type="expression" dxfId="66" priority="8" stopIfTrue="1">
      <formula>AND(ISNUMBER(C52),ISNUMBER(C58))</formula>
    </cfRule>
  </conditionalFormatting>
  <conditionalFormatting sqref="C56">
    <cfRule type="expression" dxfId="65" priority="7" stopIfTrue="1">
      <formula>AND(ISNUMBER(C50),ISNUMBER(C56))</formula>
    </cfRule>
  </conditionalFormatting>
  <conditionalFormatting sqref="C56">
    <cfRule type="expression" dxfId="64" priority="6" stopIfTrue="1">
      <formula>AND(ISNUMBER(C50),ISNUMBER(C56))</formula>
    </cfRule>
  </conditionalFormatting>
  <conditionalFormatting sqref="C18">
    <cfRule type="expression" dxfId="63" priority="5" stopIfTrue="1">
      <formula>AND(NOT($C$5="x"),NOT($C$12="x"))</formula>
    </cfRule>
  </conditionalFormatting>
  <conditionalFormatting sqref="C58">
    <cfRule type="expression" dxfId="62" priority="4" stopIfTrue="1">
      <formula>AND(ISNUMBER(C52),ISNUMBER(C58))</formula>
    </cfRule>
  </conditionalFormatting>
  <conditionalFormatting sqref="C20">
    <cfRule type="expression" dxfId="61" priority="3" stopIfTrue="1">
      <formula>AND(NOT($C$7="x"),NOT($C$14="x"))</formula>
    </cfRule>
  </conditionalFormatting>
  <conditionalFormatting sqref="C58">
    <cfRule type="expression" dxfId="60" priority="2" stopIfTrue="1">
      <formula>AND(ISNUMBER(C52),ISNUMBER(C58))</formula>
    </cfRule>
  </conditionalFormatting>
  <conditionalFormatting sqref="C56">
    <cfRule type="expression" dxfId="59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1" t="s">
        <v>317</v>
      </c>
      <c r="C5" s="100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2"/>
      <c r="C6" s="100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2"/>
      <c r="C7" s="100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2"/>
      <c r="C8" s="100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2"/>
      <c r="C9" s="100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2"/>
      <c r="C10" s="100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4"/>
      <c r="B11" s="1002"/>
      <c r="C11" s="100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2"/>
      <c r="C30" s="1004"/>
      <c r="D30" s="1007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8" priority="14" stopIfTrue="1">
      <formula>AND(ISNUMBER(C52),ISNUMBER(C58))</formula>
    </cfRule>
  </conditionalFormatting>
  <conditionalFormatting sqref="C20">
    <cfRule type="expression" dxfId="57" priority="13" stopIfTrue="1">
      <formula>AND(NOT($C$7="x"),NOT($C$14="x"))</formula>
    </cfRule>
  </conditionalFormatting>
  <conditionalFormatting sqref="C58">
    <cfRule type="expression" dxfId="56" priority="12" stopIfTrue="1">
      <formula>AND(ISNUMBER(C52),ISNUMBER(C58))</formula>
    </cfRule>
  </conditionalFormatting>
  <conditionalFormatting sqref="C56">
    <cfRule type="expression" dxfId="55" priority="11" stopIfTrue="1">
      <formula>AND(ISNUMBER(C50),ISNUMBER(C56))</formula>
    </cfRule>
  </conditionalFormatting>
  <conditionalFormatting sqref="C18">
    <cfRule type="expression" dxfId="54" priority="10" stopIfTrue="1">
      <formula>AND(NOT($C$5="x"),NOT($C$12="x"))</formula>
    </cfRule>
  </conditionalFormatting>
  <conditionalFormatting sqref="C58">
    <cfRule type="expression" dxfId="53" priority="9" stopIfTrue="1">
      <formula>AND(ISNUMBER(C52),ISNUMBER(C58))</formula>
    </cfRule>
  </conditionalFormatting>
  <conditionalFormatting sqref="C58">
    <cfRule type="expression" dxfId="52" priority="8" stopIfTrue="1">
      <formula>AND(ISNUMBER(C52),ISNUMBER(C58))</formula>
    </cfRule>
  </conditionalFormatting>
  <conditionalFormatting sqref="C56">
    <cfRule type="expression" dxfId="51" priority="7" stopIfTrue="1">
      <formula>AND(ISNUMBER(C50),ISNUMBER(C56))</formula>
    </cfRule>
  </conditionalFormatting>
  <conditionalFormatting sqref="C56">
    <cfRule type="expression" dxfId="50" priority="6" stopIfTrue="1">
      <formula>AND(ISNUMBER(C50),ISNUMBER(C56))</formula>
    </cfRule>
  </conditionalFormatting>
  <conditionalFormatting sqref="C18">
    <cfRule type="expression" dxfId="49" priority="5" stopIfTrue="1">
      <formula>AND(NOT($C$5="x"),NOT($C$12="x"))</formula>
    </cfRule>
  </conditionalFormatting>
  <conditionalFormatting sqref="C58">
    <cfRule type="expression" dxfId="48" priority="4" stopIfTrue="1">
      <formula>AND(ISNUMBER(C52),ISNUMBER(C58))</formula>
    </cfRule>
  </conditionalFormatting>
  <conditionalFormatting sqref="C20">
    <cfRule type="expression" dxfId="47" priority="3" stopIfTrue="1">
      <formula>AND(NOT($C$7="x"),NOT($C$14="x"))</formula>
    </cfRule>
  </conditionalFormatting>
  <conditionalFormatting sqref="C58">
    <cfRule type="expression" dxfId="46" priority="2" stopIfTrue="1">
      <formula>AND(ISNUMBER(C52),ISNUMBER(C58))</formula>
    </cfRule>
  </conditionalFormatting>
  <conditionalFormatting sqref="C56">
    <cfRule type="expression" dxfId="45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1" t="s">
        <v>317</v>
      </c>
      <c r="C5" s="100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2"/>
      <c r="C6" s="100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2"/>
      <c r="C7" s="100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2"/>
      <c r="C8" s="100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2"/>
      <c r="C9" s="100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2"/>
      <c r="C10" s="100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4"/>
      <c r="B11" s="1002"/>
      <c r="C11" s="100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2"/>
      <c r="C30" s="1004"/>
      <c r="D30" s="1007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4" priority="14" stopIfTrue="1">
      <formula>AND(ISNUMBER(C52),ISNUMBER(C58))</formula>
    </cfRule>
  </conditionalFormatting>
  <conditionalFormatting sqref="C20">
    <cfRule type="expression" dxfId="43" priority="13" stopIfTrue="1">
      <formula>AND(NOT($C$7="x"),NOT($C$14="x"))</formula>
    </cfRule>
  </conditionalFormatting>
  <conditionalFormatting sqref="C58">
    <cfRule type="expression" dxfId="42" priority="12" stopIfTrue="1">
      <formula>AND(ISNUMBER(C52),ISNUMBER(C58))</formula>
    </cfRule>
  </conditionalFormatting>
  <conditionalFormatting sqref="C56">
    <cfRule type="expression" dxfId="41" priority="11" stopIfTrue="1">
      <formula>AND(ISNUMBER(C50),ISNUMBER(C56))</formula>
    </cfRule>
  </conditionalFormatting>
  <conditionalFormatting sqref="C18">
    <cfRule type="expression" dxfId="40" priority="10" stopIfTrue="1">
      <formula>AND(NOT($C$5="x"),NOT($C$12="x"))</formula>
    </cfRule>
  </conditionalFormatting>
  <conditionalFormatting sqref="C58">
    <cfRule type="expression" dxfId="39" priority="9" stopIfTrue="1">
      <formula>AND(ISNUMBER(C52),ISNUMBER(C58))</formula>
    </cfRule>
  </conditionalFormatting>
  <conditionalFormatting sqref="C58">
    <cfRule type="expression" dxfId="38" priority="8" stopIfTrue="1">
      <formula>AND(ISNUMBER(C52),ISNUMBER(C58))</formula>
    </cfRule>
  </conditionalFormatting>
  <conditionalFormatting sqref="C56">
    <cfRule type="expression" dxfId="37" priority="7" stopIfTrue="1">
      <formula>AND(ISNUMBER(C50),ISNUMBER(C56))</formula>
    </cfRule>
  </conditionalFormatting>
  <conditionalFormatting sqref="C56">
    <cfRule type="expression" dxfId="36" priority="6" stopIfTrue="1">
      <formula>AND(ISNUMBER(C50),ISNUMBER(C56))</formula>
    </cfRule>
  </conditionalFormatting>
  <conditionalFormatting sqref="C18">
    <cfRule type="expression" dxfId="35" priority="5" stopIfTrue="1">
      <formula>AND(NOT($C$5="x"),NOT($C$12="x"))</formula>
    </cfRule>
  </conditionalFormatting>
  <conditionalFormatting sqref="C58">
    <cfRule type="expression" dxfId="34" priority="4" stopIfTrue="1">
      <formula>AND(ISNUMBER(C52),ISNUMBER(C58))</formula>
    </cfRule>
  </conditionalFormatting>
  <conditionalFormatting sqref="C20">
    <cfRule type="expression" dxfId="33" priority="3" stopIfTrue="1">
      <formula>AND(NOT($C$7="x"),NOT($C$14="x"))</formula>
    </cfRule>
  </conditionalFormatting>
  <conditionalFormatting sqref="C58">
    <cfRule type="expression" dxfId="32" priority="2" stopIfTrue="1">
      <formula>AND(ISNUMBER(C52),ISNUMBER(C58))</formula>
    </cfRule>
  </conditionalFormatting>
  <conditionalFormatting sqref="C56">
    <cfRule type="expression" dxfId="31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1" t="s">
        <v>317</v>
      </c>
      <c r="C5" s="100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2"/>
      <c r="C6" s="100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2"/>
      <c r="C7" s="100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2"/>
      <c r="C8" s="100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2"/>
      <c r="C9" s="100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2"/>
      <c r="C10" s="100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4"/>
      <c r="B11" s="1002"/>
      <c r="C11" s="100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2"/>
      <c r="C30" s="1004"/>
      <c r="D30" s="1007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30" priority="14" stopIfTrue="1">
      <formula>AND(ISNUMBER(C52),ISNUMBER(C58))</formula>
    </cfRule>
  </conditionalFormatting>
  <conditionalFormatting sqref="C20">
    <cfRule type="expression" dxfId="29" priority="13" stopIfTrue="1">
      <formula>AND(NOT($C$7="x"),NOT($C$14="x"))</formula>
    </cfRule>
  </conditionalFormatting>
  <conditionalFormatting sqref="C58">
    <cfRule type="expression" dxfId="28" priority="12" stopIfTrue="1">
      <formula>AND(ISNUMBER(C52),ISNUMBER(C58))</formula>
    </cfRule>
  </conditionalFormatting>
  <conditionalFormatting sqref="C56">
    <cfRule type="expression" dxfId="27" priority="11" stopIfTrue="1">
      <formula>AND(ISNUMBER(C50),ISNUMBER(C56))</formula>
    </cfRule>
  </conditionalFormatting>
  <conditionalFormatting sqref="C18">
    <cfRule type="expression" dxfId="26" priority="10" stopIfTrue="1">
      <formula>AND(NOT($C$5="x"),NOT($C$12="x"))</formula>
    </cfRule>
  </conditionalFormatting>
  <conditionalFormatting sqref="C58">
    <cfRule type="expression" dxfId="25" priority="9" stopIfTrue="1">
      <formula>AND(ISNUMBER(C52),ISNUMBER(C58))</formula>
    </cfRule>
  </conditionalFormatting>
  <conditionalFormatting sqref="C58">
    <cfRule type="expression" dxfId="24" priority="8" stopIfTrue="1">
      <formula>AND(ISNUMBER(C52),ISNUMBER(C58))</formula>
    </cfRule>
  </conditionalFormatting>
  <conditionalFormatting sqref="C56">
    <cfRule type="expression" dxfId="23" priority="7" stopIfTrue="1">
      <formula>AND(ISNUMBER(C50),ISNUMBER(C56))</formula>
    </cfRule>
  </conditionalFormatting>
  <conditionalFormatting sqref="C56">
    <cfRule type="expression" dxfId="22" priority="6" stopIfTrue="1">
      <formula>AND(ISNUMBER(C50),ISNUMBER(C56))</formula>
    </cfRule>
  </conditionalFormatting>
  <conditionalFormatting sqref="C18">
    <cfRule type="expression" dxfId="21" priority="5" stopIfTrue="1">
      <formula>AND(NOT($C$5="x"),NOT($C$12="x"))</formula>
    </cfRule>
  </conditionalFormatting>
  <conditionalFormatting sqref="C58">
    <cfRule type="expression" dxfId="20" priority="4" stopIfTrue="1">
      <formula>AND(ISNUMBER(C52),ISNUMBER(C58))</formula>
    </cfRule>
  </conditionalFormatting>
  <conditionalFormatting sqref="C20">
    <cfRule type="expression" dxfId="19" priority="3" stopIfTrue="1">
      <formula>AND(NOT($C$7="x"),NOT($C$14="x"))</formula>
    </cfRule>
  </conditionalFormatting>
  <conditionalFormatting sqref="C58">
    <cfRule type="expression" dxfId="18" priority="2" stopIfTrue="1">
      <formula>AND(ISNUMBER(C52),ISNUMBER(C58))</formula>
    </cfRule>
  </conditionalFormatting>
  <conditionalFormatting sqref="C56">
    <cfRule type="expression" dxfId="17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1" t="s">
        <v>317</v>
      </c>
      <c r="C5" s="100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2"/>
      <c r="C6" s="100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2"/>
      <c r="C7" s="100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2"/>
      <c r="C8" s="100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2"/>
      <c r="C9" s="100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2"/>
      <c r="C10" s="100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4"/>
      <c r="B11" s="1002"/>
      <c r="C11" s="100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2"/>
      <c r="C30" s="1004"/>
      <c r="D30" s="1007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6" priority="14" stopIfTrue="1">
      <formula>AND(ISNUMBER(C52),ISNUMBER(C58))</formula>
    </cfRule>
  </conditionalFormatting>
  <conditionalFormatting sqref="C20">
    <cfRule type="expression" dxfId="15" priority="13" stopIfTrue="1">
      <formula>AND(NOT($C$7="x"),NOT($C$14="x"))</formula>
    </cfRule>
  </conditionalFormatting>
  <conditionalFormatting sqref="C58">
    <cfRule type="expression" dxfId="14" priority="12" stopIfTrue="1">
      <formula>AND(ISNUMBER(C52),ISNUMBER(C58))</formula>
    </cfRule>
  </conditionalFormatting>
  <conditionalFormatting sqref="C56">
    <cfRule type="expression" dxfId="13" priority="11" stopIfTrue="1">
      <formula>AND(ISNUMBER(C50),ISNUMBER(C56))</formula>
    </cfRule>
  </conditionalFormatting>
  <conditionalFormatting sqref="C18">
    <cfRule type="expression" dxfId="12" priority="10" stopIfTrue="1">
      <formula>AND(NOT($C$5="x"),NOT($C$12="x"))</formula>
    </cfRule>
  </conditionalFormatting>
  <conditionalFormatting sqref="C58">
    <cfRule type="expression" dxfId="11" priority="9" stopIfTrue="1">
      <formula>AND(ISNUMBER(C52),ISNUMBER(C58))</formula>
    </cfRule>
  </conditionalFormatting>
  <conditionalFormatting sqref="C58">
    <cfRule type="expression" dxfId="10" priority="8" stopIfTrue="1">
      <formula>AND(ISNUMBER(C52),ISNUMBER(C58))</formula>
    </cfRule>
  </conditionalFormatting>
  <conditionalFormatting sqref="C56">
    <cfRule type="expression" dxfId="9" priority="7" stopIfTrue="1">
      <formula>AND(ISNUMBER(C50),ISNUMBER(C56))</formula>
    </cfRule>
  </conditionalFormatting>
  <conditionalFormatting sqref="C56">
    <cfRule type="expression" dxfId="8" priority="6" stopIfTrue="1">
      <formula>AND(ISNUMBER(C50),ISNUMBER(C56))</formula>
    </cfRule>
  </conditionalFormatting>
  <conditionalFormatting sqref="C18">
    <cfRule type="expression" dxfId="7" priority="5" stopIfTrue="1">
      <formula>AND(NOT($C$5="x"),NOT($C$12="x"))</formula>
    </cfRule>
  </conditionalFormatting>
  <conditionalFormatting sqref="C58">
    <cfRule type="expression" dxfId="6" priority="4" stopIfTrue="1">
      <formula>AND(ISNUMBER(C52),ISNUMBER(C58))</formula>
    </cfRule>
  </conditionalFormatting>
  <conditionalFormatting sqref="C20">
    <cfRule type="expression" dxfId="5" priority="3" stopIfTrue="1">
      <formula>AND(NOT($C$7="x"),NOT($C$14="x"))</formula>
    </cfRule>
  </conditionalFormatting>
  <conditionalFormatting sqref="C58">
    <cfRule type="expression" dxfId="4" priority="2" stopIfTrue="1">
      <formula>AND(ISNUMBER(C52),ISNUMBER(C58))</formula>
    </cfRule>
  </conditionalFormatting>
  <conditionalFormatting sqref="C56">
    <cfRule type="expression" dxfId="3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42230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42230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0.8433876473523314</v>
      </c>
      <c r="F23" s="120">
        <f>E23</f>
        <v>0.8433876473523314</v>
      </c>
    </row>
    <row r="24" spans="2:28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>
      <c r="B25" s="121" t="s">
        <v>40</v>
      </c>
      <c r="C25" s="108"/>
      <c r="D25" s="361"/>
      <c r="E25" s="122">
        <f>Assembly!H97</f>
        <v>2.562183422108965E-2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-0.92440909185502074</v>
      </c>
      <c r="F26" s="120">
        <f>F22-F23-F24-F25</f>
        <v>-0.9226090900550189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-0.92440909185502074</v>
      </c>
      <c r="F28" s="120">
        <f>F26-F27</f>
        <v>-0.9226090900550189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0.8433876473523314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2.562183422108965E-2</v>
      </c>
      <c r="H34" s="327">
        <f>'Machined Part #1'!I64</f>
        <v>0.92440909185502074</v>
      </c>
      <c r="I34" s="327"/>
      <c r="J34" s="843">
        <f t="shared" ref="J34:J43" si="1">$H34</f>
        <v>0.92440909185502074</v>
      </c>
      <c r="K34" s="811"/>
      <c r="L34" s="327"/>
      <c r="M34" s="327">
        <f t="shared" ref="M34:M43" si="2">$H34</f>
        <v>0.92440909185502074</v>
      </c>
      <c r="N34" s="811"/>
      <c r="O34" s="327"/>
      <c r="P34" s="327">
        <f t="shared" ref="P34:P43" si="3">$H34</f>
        <v>0.92440909185502074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0.92440909185502074</v>
      </c>
      <c r="I44" s="467"/>
      <c r="J44" s="846">
        <f>SUM(J34:J43)</f>
        <v>0.92440909185502074</v>
      </c>
      <c r="K44" s="813"/>
      <c r="L44" s="467"/>
      <c r="M44" s="467">
        <f>SUM(M34:M43)</f>
        <v>0.92440909185502074</v>
      </c>
      <c r="N44" s="813"/>
      <c r="O44" s="467"/>
      <c r="P44" s="467">
        <f>SUM(P34:P43)</f>
        <v>0.92440909185502074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0.8433876473523314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2.562183422108965E-2</v>
      </c>
      <c r="N95" s="816"/>
      <c r="O95" s="478"/>
      <c r="P95" s="478">
        <f>P65+SUM(H46:H55)+SUM(H34:H43)+P32</f>
        <v>0.92440909185502074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2.562183422108965E-2</v>
      </c>
      <c r="K96" s="822"/>
      <c r="L96" s="397"/>
      <c r="M96" s="397">
        <f>M80+SUM(H46:H55)+SUM(H34:H43)</f>
        <v>0.92440909185502074</v>
      </c>
      <c r="N96" s="822"/>
      <c r="O96" s="397"/>
      <c r="P96" s="397">
        <f>P80+SUM(J46:J55)+SUM(J34:J43)</f>
        <v>0.92440909185502074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2.562183422108965E-2</v>
      </c>
      <c r="I97" s="326"/>
      <c r="J97" s="863">
        <f>J81+SUM(H46:H55)+SUM(H34:H43)+J91</f>
        <v>0.92440909185502074</v>
      </c>
      <c r="K97" s="815"/>
      <c r="L97" s="326"/>
      <c r="M97" s="326">
        <f>M81+SUM(J46:J55)+SUM(J34:J43)+M91</f>
        <v>0.92440909185502074</v>
      </c>
      <c r="N97" s="815"/>
      <c r="O97" s="326"/>
      <c r="P97" s="326">
        <f>P81+SUM(M46:M55)+SUM(M34:M43)+P91</f>
        <v>0.92440909185502074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0.92440909185502074</v>
      </c>
      <c r="I99" s="360"/>
      <c r="J99" s="865">
        <f>SUM(J95:J98)</f>
        <v>1.0054305363577101</v>
      </c>
      <c r="K99" s="817"/>
      <c r="L99" s="360"/>
      <c r="M99" s="360">
        <f>SUM(M95:M98)</f>
        <v>1.8744400179311311</v>
      </c>
      <c r="N99" s="817"/>
      <c r="O99" s="360"/>
      <c r="P99" s="360">
        <f>SUM(P95:P98)</f>
        <v>2.7732272755650622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2015-08-14T14:28:29Z</dcterms:modified>
</cp:coreProperties>
</file>