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7" l="1"/>
  <c r="S17" i="26"/>
  <c r="T19" i="26" s="1"/>
  <c r="S17" i="23"/>
  <c r="D41" i="23" s="1"/>
  <c r="D43" i="23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5"/>
  <c r="D43" i="25" s="1"/>
  <c r="T19" i="25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6"/>
  <c r="D43" i="26" s="1"/>
  <c r="T19" i="23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J82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<sst xmlns="http://schemas.openxmlformats.org/spreadsheetml/2006/main" count="3074" uniqueCount="712">
  <si>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</si>
  <si>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</si>
  <si>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</si>
  <si>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</si>
  <si>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</si>
  <si>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</si>
  <si>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</si>
  <si>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</si>
  <si>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</si>
  <si>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</si>
  <si>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</si>
  <si>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</si>
  <si>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</si>
  <si>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</si>
  <si>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</si>
  <si>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</si>
  <si>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</si>
  <si>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</si>
  <si>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</si>
  <si>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</si>
  <si>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</si>
  <si>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</si>
  <si>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</si>
  <si>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</si>
  <si>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</si>
  <si>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</si>
  <si>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</si>
  <si>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</si>
  <si>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</si>
  <si>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</si>
  <si>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</si>
  <si>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</si>
  <si>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</si>
  <si>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</si>
  <si>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</si>
  <si>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</si>
  <si>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</si>
  <si>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</si>
  <si>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</si>
  <si>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</si>
  <si>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</si>
  <si>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</si>
  <si>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</si>
  <si>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</si>
  <si>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</si>
  <si>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</si>
  <si>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</si>
  <si>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</si>
  <si>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</si>
  <si>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</si>
  <si>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</si>
  <si>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</si>
  <si>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</si>
  <si>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</si>
  <si>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</si>
  <si>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</si>
  <si>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</si>
  <si>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</si>
  <si>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</si>
  <si>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</si>
  <si>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</si>
  <si>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</si>
  <si>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</si>
  <si>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</si>
  <si>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</si>
  <si>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</si>
  <si>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</si>
  <si>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</si>
  <si>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</si>
  <si>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</si>
  <si>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</si>
  <si>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</si>
  <si>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</si>
  <si>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</si>
  <si>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</si>
  <si>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</si>
  <si>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</si>
  <si>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</si>
  <si>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</si>
  <si>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</si>
  <si>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</si>
  <si>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</si>
  <si>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</si>
  <si>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</si>
  <si>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</si>
  <si>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</si>
  <si>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</si>
  <si>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</si>
  <si>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</si>
  <si>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</si>
  <si>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</si>
  <si>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</si>
  <si>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</si>
  <si>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</si>
  <si>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</si>
  <si>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</si>
  <si>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</si>
  <si>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</si>
  <si>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</si>
  <si>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</si>
  <si>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</si>
  <si>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</si>
  <si>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</si>
  <si>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</si>
  <si>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</si>
  <si>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</si>
  <si>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</si>
  <si>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</si>
  <si>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</si>
  <si>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</si>
  <si>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</si>
  <si>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</si>
  <si>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</si>
  <si>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</si>
  <si>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</si>
  <si>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</si>
  <si>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</si>
  <si>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</si>
  <si>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</si>
  <si>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</si>
  <si>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</si>
  <si>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</si>
  <si>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</si>
  <si>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</si>
  <si>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</si>
  <si>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</si>
  <si>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</si>
  <si>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</si>
  <si>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</si>
  <si>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</si>
  <si>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</si>
  <si>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</si>
  <si>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</si>
  <si>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</si>
  <si>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</si>
  <si>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</si>
  <si>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</si>
  <si>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</si>
  <si>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</si>
  <si>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</si>
  <si>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</si>
  <si>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</si>
  <si>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</si>
  <si>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</si>
  <si>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</si>
  <si>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</si>
  <si>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</si>
  <si>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</si>
  <si>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</si>
  <si>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</si>
  <si>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</si>
  <si>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</si>
  <si>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</si>
  <si>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</si>
  <si>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</si>
  <si>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</si>
  <si>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</si>
  <si>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</si>
  <si>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</si>
  <si>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</si>
  <si>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</si>
  <si>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</si>
  <si>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</si>
  <si>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</si>
  <si>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</si>
  <si>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</si>
  <si>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</si>
  <si>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</si>
  <si>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</si>
  <si>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</si>
  <si>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</si>
  <si>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</si>
  <si>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</si>
  <si>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</si>
  <si>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</si>
  <si>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</si>
  <si>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</si>
  <si>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</si>
  <si>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</si>
  <si>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</si>
  <si>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</si>
  <si>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</si>
  <si>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</si>
  <si>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</si>
  <si>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</si>
  <si>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</si>
  <si>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</si>
  <si>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</si>
  <si>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</si>
  <si>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</si>
  <si>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</si>
  <si>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</si>
  <si>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</si>
  <si>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</si>
  <si>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</si>
  <si>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</si>
  <si>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</si>
  <si>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</si>
  <si>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</si>
  <si>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</si>
  <si>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</si>
  <si>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</si>
  <si>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</si>
  <si>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</si>
  <si>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</si>
  <si>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</si>
  <si>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</si>
  <si>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</si>
  <si>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</si>
  <si>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</si>
  <si>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</si>
  <si>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</si>
  <si>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</si>
  <si>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</si>
  <si>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</si>
  <si>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</si>
  <si>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</si>
  <si>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</si>
  <si>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</si>
  <si>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</si>
  <si>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</si>
  <si>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</si>
  <si>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</si>
  <si>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</si>
  <si>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</si>
  <si>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</si>
  <si>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</si>
  <si>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</si>
  <si>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</si>
  <si>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</si>
  <si>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</si>
  <si>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</si>
  <si>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</si>
  <si>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</si>
  <si>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</si>
  <si>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</si>
  <si>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</si>
  <si>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</si>
  <si>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</si>
  <si>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</si>
  <si>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</si>
  <si>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</si>
  <si>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</si>
  <si>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</si>
  <si>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</si>
  <si>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</si>
  <si>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</si>
  <si>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</si>
  <si>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</si>
  <si>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</si>
  <si>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</si>
  <si>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</si>
  <si>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</si>
  <si>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</si>
  <si>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</si>
  <si>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</si>
  <si>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</si>
  <si>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</si>
  <si>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</si>
  <si>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</si>
  <si>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</si>
  <si>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</si>
  <si>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</si>
  <si>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</si>
  <si>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</si>
  <si>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</si>
  <si>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</si>
  <si>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</si>
  <si>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</si>
  <si>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</si>
  <si>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</si>
  <si>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</si>
  <si>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</si>
  <si>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</si>
  <si>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</si>
  <si>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</si>
  <si>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</si>
  <si>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</si>
  <si>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</si>
  <si>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</si>
  <si>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</si>
  <si>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</si>
  <si>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</si>
  <si>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</si>
  <si>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</si>
  <si>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</si>
  <si>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</si>
  <si>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</si>
  <si>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</si>
  <si>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</si>
  <si>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</si>
  <si>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</si>
  <si>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</si>
  <si>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</si>
  <si>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</si>
  <si>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</si>
  <si>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</si>
  <si>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</si>
  <si>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</si>
  <si>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</si>
  <si>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</si>
  <si>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</si>
  <si>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</si>
  <si>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</si>
  <si>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</si>
  <si>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</si>
  <si>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</si>
  <si>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</si>
  <si>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</si>
  <si>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</si>
  <si>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</si>
  <si>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</si>
  <si>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</si>
  <si>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</si>
  <si>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</si>
  <si>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</si>
  <si>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</si>
  <si>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</si>
  <si>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</si>
  <si>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</si>
  <si>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</si>
  <si>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</si>
  <si>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</si>
  <si>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</si>
  <si>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</si>
  <si>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</si>
  <si>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</si>
  <si>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</si>
  <si>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</si>
  <si>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</si>
  <si>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</si>
  <si>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</si>
  <si>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</si>
  <si>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</si>
  <si>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</si>
  <si>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</si>
  <si>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</si>
  <si>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</si>
  <si>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</si>
  <si>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</si>
  <si>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</si>
  <si>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</si>
  <si>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</si>
  <si>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</si>
  <si>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</si>
  <si>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</si>
  <si>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</si>
  <si>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</si>
  <si>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</si>
  <si>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</si>
  <si>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</si>
  <si>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</si>
  <si>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</si>
  <si>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</si>
  <si>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</si>
  <si>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</si>
  <si>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</si>
  <si>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</si>
  <si>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</si>
  <si>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</si>
  <si>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</si>
  <si>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</si>
  <si>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</si>
  <si>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</si>
  <si>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</si>
  <si>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</si>
  <si>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</si>
  <si>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</si>
  <si>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</si>
  <si>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</si>
  <si>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</si>
  <si>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</si>
  <si>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</si>
  <si>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</si>
  <si>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</si>
  <si>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</si>
  <si>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</si>
  <si>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</si>
  <si>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</si>
  <si>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</si>
  <si>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</si>
  <si>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</si>
  <si>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</si>
  <si>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</si>
  <si>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</si>
  <si>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</si>
  <si>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</si>
  <si>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</si>
  <si>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</si>
  <si>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</si>
  <si>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</si>
  <si>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</si>
  <si>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</si>
  <si>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</si>
  <si>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</si>
  <si>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</si>
  <si>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</si>
  <si>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</si>
  <si>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</si>
  <si>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</si>
  <si>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</si>
  <si>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</si>
  <si>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</si>
  <si>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</si>
  <si>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</si>
  <si>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</si>
  <si>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</si>
  <si>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</si>
  <si>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</si>
  <si>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</si>
  <si>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</si>
  <si>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</si>
  <si>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</si>
  <si>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</si>
  <si>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</si>
  <si>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</si>
  <si>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</si>
  <si>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</si>
  <si>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</si>
  <si>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</si>
  <si>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</si>
  <si>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</si>
  <si>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</si>
  <si>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</si>
  <si>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</si>
  <si>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</si>
  <si>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</si>
  <si>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</si>
  <si>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</si>
  <si>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</si>
  <si>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</si>
  <si>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</si>
  <si>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</si>
  <si>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</si>
  <si>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</si>
  <si>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</si>
  <si>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</si>
  <si>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</si>
  <si>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</si>
  <si>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</si>
  <si>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</si>
  <si>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</si>
  <si>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</si>
  <si>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</si>
  <si>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</si>
  <si>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</si>
  <si>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</si>
  <si>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</si>
  <si>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</si>
  <si>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</si>
  <si>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</si>
  <si>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</si>
  <si>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</si>
  <si>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</si>
  <si>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</si>
  <si>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</si>
  <si>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</si>
  <si>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</si>
  <si>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</si>
  <si>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</si>
  <si>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</si>
  <si>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</si>
  <si>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</si>
  <si>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</si>
  <si>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</si>
  <si>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</si>
  <si>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</si>
  <si>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</si>
  <si>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</si>
  <si>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</si>
  <si>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</si>
  <si>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</si>
  <si>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</si>
  <si>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</si>
  <si>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</si>
  <si>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</si>
  <si>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</si>
  <si>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</si>
  <si>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</si>
  <si>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</si>
  <si>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</si>
  <si>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</si>
  <si>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</si>
  <si>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</si>
  <si>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</si>
  <si>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</si>
  <si>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</si>
  <si>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</si>
  <si>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</si>
  <si>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</si>
  <si>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</si>
  <si>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</si>
  <si>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</si>
  <si>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</si>
  <si>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</si>
  <si>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</si>
  <si>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</si>
  <si>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</si>
  <si>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</si>
  <si>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</si>
  <si>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</si>
  <si>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</si>
  <si>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</si>
  <si>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</si>
  <si>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</si>
  <si>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</si>
  <si>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</si>
  <si>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</si>
  <si>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</si>
  <si>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</si>
  <si>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</si>
  <si>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</si>
  <si>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</si>
  <si>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</si>
  <si>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</si>
  <si>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</si>
  <si>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</si>
  <si>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</si>
  <si>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</si>
  <si>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</si>
  <si>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</si>
  <si>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</si>
  <si>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</si>
  <si>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</si>
  <si>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</si>
  <si>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</si>
  <si>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</si>
  <si>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</si>
  <si>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</si>
  <si>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</si>
  <si>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</si>
  <si>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</si>
  <si>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</si>
  <si>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</si>
  <si>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</si>
  <si>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</si>
  <si>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</si>
  <si>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</si>
  <si>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</si>
  <si>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</si>
  <si>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</si>
  <si>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</si>
  <si>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</si>
  <si>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</si>
  <si>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</si>
  <si>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</si>
  <si>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</si>
  <si>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</si>
  <si>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</si>
  <si>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</si>
  <si>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</si>
  <si>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</si>
  <si>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</si>
  <si>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</si>
  <si>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</si>
  <si>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</si>
  <si>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</si>
  <si>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</si>
  <si>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</si>
  <si>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</si>
  <si>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</si>
  <si>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</si>
  <si>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</si>
  <si>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</si>
  <si>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</si>
  <si>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</si>
  <si>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</si>
  <si>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</si>
  <si>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</si>
  <si>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</si>
  <si>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</si>
  <si>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</si>
  <si>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</si>
  <si>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</si>
  <si>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</si>
  <si>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</si>
  <si>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</si>
  <si>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</si>
  <si>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</si>
  <si>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</si>
  <si>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</si>
  <si>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</si>
  <si>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</si>
  <si>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</si>
  <si>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</si>
  <si>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</si>
  <si>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</si>
  <si>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</si>
  <si>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</si>
  <si>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</si>
  <si>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</si>
  <si>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</si>
  <si>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</si>
  <si>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</si>
  <si>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</si>
  <si>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</si>
  <si>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</si>
  <si>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</si>
  <si>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</si>
  <si>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</si>
  <si>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</si>
  <si>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</si>
  <si>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</si>
  <si>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</si>
  <si>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</si>
  <si>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</si>
  <si>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</si>
  <si>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</si>
  <si>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</si>
  <si>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</si>
  <si>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</si>
  <si>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</si>
  <si>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</si>
  <si>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</si>
  <si>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</si>
  <si>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</si>
  <si>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</si>
  <si>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</si>
  <si>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</si>
  <si>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</si>
  <si>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</si>
  <si>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</si>
  <si>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</si>
  <si>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</si>
  <si>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</si>
  <si>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</si>
  <si>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</si>
  <si>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</si>
  <si>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</si>
  <si>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</si>
  <si>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</si>
  <si>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</si>
  <si>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</si>
  <si>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</si>
  <si>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</si>
  <si>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</si>
  <si>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</si>
  <si>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</si>
  <si>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</si>
  <si>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</si>
  <si>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</si>
  <si>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</si>
  <si>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</si>
  <si>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</si>
  <si>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</si>
  <si>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</si>
  <si>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</si>
  <si>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</si>
  <si>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</si>
  <si>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</si>
  <si>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</si>
  <si>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</si>
  <si>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</si>
  <si>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</si>
  <si>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</si>
  <si>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</si>
  <si>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</si>
  <si>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</si>
  <si>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</si>
  <si>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</si>
  <si>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</si>
  <si>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</si>
  <si>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</si>
  <si>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</si>
  <si>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</si>
  <si>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</si>
  <si>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</si>
  <si>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</si>
  <si>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</si>
  <si>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</si>
  <si>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</si>
  <si>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</si>
  <si>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</si>
  <si>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</si>
  <si>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</si>
  <si>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</si>
  <si>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</si>
  <si>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</si>
  <si>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</si>
  <si>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</si>
  <si>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</si>
  <si>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</si>
  <si>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</si>
  <si>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</si>
  <si>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</si>
  <si>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</si>
  <si>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</si>
  <si>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</si>
  <si>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</si>
  <si>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</si>
  <si>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</si>
  <si>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</si>
  <si>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</si>
  <si>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</si>
  <si>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</si>
  <si>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</si>
  <si>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</si>
  <si>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</si>
  <si>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</si>
  <si>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</si>
  <si>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</si>
  <si>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</si>
  <si>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</si>
  <si>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</si>
  <si>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</si>
  <si>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</si>
  <si>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</si>
  <si>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</si>
  <si>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CY10220</t>
  </si>
  <si>
    <t>CY10220     L3</t>
  </si>
  <si>
    <t>CHG'D FCAING TO .025 AND SCRAP TO .005 1/22/16</t>
  </si>
  <si>
    <t>CHG'D FACING TO .020 &amp; SCRAP TO 0 3/14/16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</si>
</sst>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33" fillId="0" borderId="0" xfId="0" applyFont="1" applyBorder="1" applyAlignment="1">
      <alignment horizontal="center"/>
    </xf>
    <xf numFmtId="176" fontId="33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CY10220     L3</v>
      </c>
      <c r="Q5" s="348"/>
      <c r="R5" s="226"/>
      <c r="S5" s="226"/>
      <c r="T5" s="226"/>
      <c r="U5" s="349" t="s">
        <v>16</v>
      </c>
      <c r="V5" s="920">
        <f ca="1" xml:space="preserve"> TODAY()</f>
        <v>42443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8" t="s">
        <v>317</v>
      </c>
      <c r="C8" s="991" t="s">
        <v>77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7" t="s">
        <v>710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076" t="s">
        <v>711</v>
      </c>
      <c r="O9" s="1076"/>
      <c r="P9" s="1076"/>
      <c r="Q9" s="1076"/>
      <c r="R9" s="1076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1.1399999999999999</v>
      </c>
      <c r="P13" s="158"/>
      <c r="Q13" s="1000" t="s">
        <v>312</v>
      </c>
      <c r="R13" s="969"/>
      <c r="S13" s="1017">
        <f>+C20</f>
        <v>1.1875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1000" t="s">
        <v>308</v>
      </c>
      <c r="R15" s="969"/>
      <c r="S15" s="789">
        <v>1.254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1077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15.964439946944921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1.2449999999999999</v>
      </c>
      <c r="P18" s="158"/>
      <c r="Q18" s="1000" t="s">
        <v>302</v>
      </c>
      <c r="R18" s="968"/>
      <c r="S18" s="969"/>
      <c r="T18" s="254">
        <f>144-S15</f>
        <v>142.74600000000001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1.1875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6" t="s">
        <v>300</v>
      </c>
      <c r="M20" s="910"/>
      <c r="N20" s="914"/>
      <c r="O20" s="1077">
        <v>0</v>
      </c>
      <c r="P20" s="158"/>
      <c r="Q20" s="1000" t="s">
        <v>299</v>
      </c>
      <c r="R20" s="969"/>
      <c r="S20" s="252">
        <f>IF(ISERROR(T18/O22),"",T18/O22)</f>
        <v>114.655421686747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1.3303699955787434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1.2449999999999999</v>
      </c>
      <c r="P22" s="158"/>
      <c r="Q22" s="1000" t="s">
        <v>296</v>
      </c>
      <c r="R22" s="968"/>
      <c r="S22" s="968"/>
      <c r="T22" s="203">
        <f>IF(S20="",,S20 - 1)</f>
        <v>113.655421686747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15.964439946944921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0.1404635142786724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10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708</v>
      </c>
      <c r="N30" s="1041"/>
      <c r="O30" s="921">
        <v>8.1699999999999995E-2</v>
      </c>
      <c r="P30" s="158"/>
      <c r="Q30" s="932" t="s">
        <v>287</v>
      </c>
      <c r="R30" s="933"/>
      <c r="S30" s="934"/>
      <c r="T30" s="930">
        <f>IF(ISERROR(T29*0.9),"",T29*0.9)</f>
        <v>324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5.8763514278672407E-2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681.93253012048206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1.254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114.655421686747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113.655421686747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7.4465834163716149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105.58229270464518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111.69875124557423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0.1404635142786724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0.29497337998521206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368.30124875442579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4419.6149850531092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552.45187313163865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0.24089492698792317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552.45187313163865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0.1404635142786724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962" t="s">
        <v>244</v>
      </c>
      <c r="M56" s="963"/>
      <c r="N56" s="963"/>
      <c r="O56" s="964"/>
      <c r="P56" s="965">
        <f>T30</f>
        <v>324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9.8324459995070682E-2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5.4078452997288882E-2</v>
      </c>
      <c r="E62" s="146"/>
      <c r="F62" s="304">
        <v>68</v>
      </c>
      <c r="G62" s="180" t="s">
        <v>231</v>
      </c>
      <c r="H62" s="182"/>
      <c r="I62" s="181">
        <f>SUM(I53:I61)</f>
        <v>0.29779017059848956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0.24089492698792317</v>
      </c>
      <c r="E64" s="146"/>
      <c r="F64" s="165">
        <v>70</v>
      </c>
      <c r="G64" s="167" t="s">
        <v>352</v>
      </c>
      <c r="H64" s="166"/>
      <c r="I64" s="162">
        <f>+I63+I62</f>
        <v>0.31519650919241693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9">
    <mergeCell ref="N9:R9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42443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42443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0.25551031160330778</v>
      </c>
      <c r="F23" s="120">
        <f>E23</f>
        <v>0.25551031160330778</v>
      </c>
    </row>
    <row r="24" spans="2:28" x14ac:dyDescent="0.2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 x14ac:dyDescent="0.2">
      <c r="B25" s="121" t="s">
        <v>40</v>
      </c>
      <c r="C25" s="108"/>
      <c r="D25" s="361"/>
      <c r="E25" s="122">
        <f>Assembly!H97</f>
        <v>1.9206340393929159E-2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-0.31519650919241687</v>
      </c>
      <c r="F26" s="120">
        <f>F22-F23-F24-F25</f>
        <v>-0.31339650739241509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-0.31519650919241687</v>
      </c>
      <c r="F28" s="120">
        <f>F26-F27</f>
        <v>-0.31339650739241509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0.25551031160330778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1.9206340393929159E-2</v>
      </c>
      <c r="H34" s="327">
        <f>'Machined Part #1'!I64</f>
        <v>0.31519650919241693</v>
      </c>
      <c r="I34" s="327"/>
      <c r="J34" s="844">
        <f t="shared" ref="J34:J43" si="1">$H34</f>
        <v>0.31519650919241693</v>
      </c>
      <c r="K34" s="812"/>
      <c r="L34" s="327"/>
      <c r="M34" s="327">
        <f t="shared" ref="M34:M43" si="2">$H34</f>
        <v>0.31519650919241693</v>
      </c>
      <c r="N34" s="812"/>
      <c r="O34" s="327"/>
      <c r="P34" s="327">
        <f t="shared" ref="P34:P43" si="3">$H34</f>
        <v>0.31519650919241693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0.31519650919241693</v>
      </c>
      <c r="I44" s="467"/>
      <c r="J44" s="847">
        <f>SUM(J34:J43)</f>
        <v>0.31519650919241693</v>
      </c>
      <c r="K44" s="814"/>
      <c r="L44" s="467"/>
      <c r="M44" s="467">
        <f>SUM(M34:M43)</f>
        <v>0.31519650919241693</v>
      </c>
      <c r="N44" s="814"/>
      <c r="O44" s="467"/>
      <c r="P44" s="467">
        <f>SUM(P34:P43)</f>
        <v>0.31519650919241693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0.25551031160330778</v>
      </c>
      <c r="I95" s="478"/>
      <c r="J95" s="862">
        <f>J65+SUM(F46:F55)+SUM(F34:F43)+J32</f>
        <v>4.0479857195179908E-2</v>
      </c>
      <c r="K95" s="817"/>
      <c r="L95" s="478"/>
      <c r="M95" s="478">
        <f>M65+SUM(G46:G55)+SUM(G34:G43)+M32</f>
        <v>1.9206340393929159E-2</v>
      </c>
      <c r="N95" s="817"/>
      <c r="O95" s="478"/>
      <c r="P95" s="478">
        <f>P65+SUM(H46:H55)+SUM(H34:H43)+P32</f>
        <v>0.31519650919241693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3">
        <f>J80+SUM(G46:G55)+SUM(G34:G43)</f>
        <v>1.9206340393929159E-2</v>
      </c>
      <c r="K96" s="823"/>
      <c r="L96" s="397"/>
      <c r="M96" s="397">
        <f>M80+SUM(H46:H55)+SUM(H34:H43)</f>
        <v>0.31519650919241693</v>
      </c>
      <c r="N96" s="823"/>
      <c r="O96" s="397"/>
      <c r="P96" s="397">
        <f>P80+SUM(J46:J55)+SUM(J34:J43)</f>
        <v>0.31519650919241693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1.9206340393929159E-2</v>
      </c>
      <c r="I97" s="326"/>
      <c r="J97" s="864">
        <f>J81+SUM(H46:H55)+SUM(H34:H43)+J91</f>
        <v>0.31519650919241693</v>
      </c>
      <c r="K97" s="816"/>
      <c r="L97" s="326"/>
      <c r="M97" s="326">
        <f>M81+SUM(J46:J55)+SUM(J34:J43)+M91</f>
        <v>0.31519650919241693</v>
      </c>
      <c r="N97" s="816"/>
      <c r="O97" s="326"/>
      <c r="P97" s="326">
        <f>P81+SUM(M46:M55)+SUM(M34:M43)+P91</f>
        <v>0.31519650919241693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0.31519650919241687</v>
      </c>
      <c r="I99" s="360"/>
      <c r="J99" s="866">
        <f>SUM(J95:J98)</f>
        <v>0.37488270678152602</v>
      </c>
      <c r="K99" s="818"/>
      <c r="L99" s="360"/>
      <c r="M99" s="360">
        <f>SUM(M95:M98)</f>
        <v>0.64959935877876296</v>
      </c>
      <c r="N99" s="818"/>
      <c r="O99" s="360"/>
      <c r="P99" s="360">
        <f>SUM(P95:P98)</f>
        <v>0.94558952757725079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2016-03-14T20:58:30Z</dcterms:modified>
</cp:coreProperties>
</file>