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<sst xmlns="http://schemas.openxmlformats.org/spreadsheetml/2006/main" count="3073" uniqueCount="711">
  <si>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</si>
  <si>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</si>
  <si>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</si>
  <si>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</si>
  <si>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</si>
  <si>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</si>
  <si>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</si>
  <si>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</si>
  <si>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</si>
  <si>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</si>
  <si>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</si>
  <si>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</si>
  <si>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</si>
  <si>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</si>
  <si>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</si>
  <si>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</si>
  <si>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</si>
  <si>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</si>
  <si>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</si>
  <si>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</si>
  <si>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</si>
  <si>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</si>
  <si>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</si>
  <si>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</si>
  <si>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</si>
  <si>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</si>
  <si>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</si>
  <si>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</si>
  <si>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</si>
  <si>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</si>
  <si>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</si>
  <si>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</si>
  <si>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</si>
  <si>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</si>
  <si>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</si>
  <si>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</si>
  <si>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</si>
  <si>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</si>
  <si>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</si>
  <si>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</si>
  <si>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</si>
  <si>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</si>
  <si>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</si>
  <si>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</si>
  <si>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</si>
  <si>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</si>
  <si>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</si>
  <si>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</si>
  <si>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</si>
  <si>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</si>
  <si>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</si>
  <si>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</si>
  <si>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</si>
  <si>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</si>
  <si>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</si>
  <si>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</si>
  <si>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</si>
  <si>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</si>
  <si>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</si>
  <si>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</si>
  <si>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</si>
  <si>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</si>
  <si>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</si>
  <si>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</si>
  <si>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</si>
  <si>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</si>
  <si>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</si>
  <si>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</si>
  <si>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</si>
  <si>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</si>
  <si>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</si>
  <si>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</si>
  <si>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</si>
  <si>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</si>
  <si>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</si>
  <si>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</si>
  <si>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</si>
  <si>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</si>
  <si>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</si>
  <si>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</si>
  <si>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</si>
  <si>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</si>
  <si>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</si>
  <si>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</si>
  <si>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</si>
  <si>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</si>
  <si>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</si>
  <si>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</si>
  <si>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</si>
  <si>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</si>
  <si>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</si>
  <si>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</si>
  <si>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</si>
  <si>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</si>
  <si>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</si>
  <si>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</si>
  <si>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</si>
  <si>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</si>
  <si>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</si>
  <si>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</si>
  <si>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</si>
  <si>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</si>
  <si>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</si>
  <si>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</si>
  <si>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</si>
  <si>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</si>
  <si>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</si>
  <si>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</si>
  <si>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</si>
  <si>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</si>
  <si>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</si>
  <si>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</si>
  <si>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</si>
  <si>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</si>
  <si>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</si>
  <si>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</si>
  <si>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</si>
  <si>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</si>
  <si>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</si>
  <si>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</si>
  <si>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</si>
  <si>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</si>
  <si>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</si>
  <si>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</si>
  <si>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</si>
  <si>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</si>
  <si>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</si>
  <si>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</si>
  <si>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</si>
  <si>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</si>
  <si>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</si>
  <si>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</si>
  <si>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</si>
  <si>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</si>
  <si>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</si>
  <si>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</si>
  <si>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</si>
  <si>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</si>
  <si>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</si>
  <si>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</si>
  <si>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</si>
  <si>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</si>
  <si>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</si>
  <si>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</si>
  <si>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</si>
  <si>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</si>
  <si>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</si>
  <si>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</si>
  <si>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</si>
  <si>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</si>
  <si>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</si>
  <si>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</si>
  <si>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</si>
  <si>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</si>
  <si>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</si>
  <si>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</si>
  <si>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</si>
  <si>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</si>
  <si>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</si>
  <si>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</si>
  <si>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</si>
  <si>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</si>
  <si>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</si>
  <si>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</si>
  <si>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</si>
  <si>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</si>
  <si>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</si>
  <si>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</si>
  <si>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</si>
  <si>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</si>
  <si>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</si>
  <si>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</si>
  <si>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</si>
  <si>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</si>
  <si>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</si>
  <si>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</si>
  <si>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</si>
  <si>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</si>
  <si>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</si>
  <si>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</si>
  <si>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</si>
  <si>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</si>
  <si>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</si>
  <si>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</si>
  <si>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</si>
  <si>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</si>
  <si>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</si>
  <si>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</si>
  <si>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</si>
  <si>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</si>
  <si>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</si>
  <si>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</si>
  <si>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</si>
  <si>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</si>
  <si>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</si>
  <si>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</si>
  <si>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</si>
  <si>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</si>
  <si>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</si>
  <si>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</si>
  <si>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</si>
  <si>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</si>
  <si>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</si>
  <si>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</si>
  <si>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</si>
  <si>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</si>
  <si>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</si>
  <si>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</si>
  <si>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</si>
  <si>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</si>
  <si>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</si>
  <si>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</si>
  <si>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</si>
  <si>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</si>
  <si>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</si>
  <si>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</si>
  <si>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</si>
  <si>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</si>
  <si>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</si>
  <si>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</si>
  <si>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</si>
  <si>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</si>
  <si>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</si>
  <si>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</si>
  <si>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</si>
  <si>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</si>
  <si>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</si>
  <si>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</si>
  <si>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</si>
  <si>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</si>
  <si>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</si>
  <si>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</si>
  <si>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</si>
  <si>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</si>
  <si>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</si>
  <si>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</si>
  <si>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</si>
  <si>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</si>
  <si>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</si>
  <si>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</si>
  <si>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</si>
  <si>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</si>
  <si>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</si>
  <si>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</si>
  <si>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</si>
  <si>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</si>
  <si>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</si>
  <si>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</si>
  <si>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</si>
  <si>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</si>
  <si>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</si>
  <si>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</si>
  <si>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</si>
  <si>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</si>
  <si>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</si>
  <si>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</si>
  <si>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</si>
  <si>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</si>
  <si>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</si>
  <si>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</si>
  <si>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</si>
  <si>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</si>
  <si>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</si>
  <si>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</si>
  <si>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</si>
  <si>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</si>
  <si>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</si>
  <si>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</si>
  <si>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</si>
  <si>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</si>
  <si>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</si>
  <si>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</si>
  <si>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</si>
  <si>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</si>
  <si>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</si>
  <si>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</si>
  <si>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</si>
  <si>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</si>
  <si>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</si>
  <si>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</si>
  <si>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</si>
  <si>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</si>
  <si>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</si>
  <si>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</si>
  <si>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</si>
  <si>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</si>
  <si>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</si>
  <si>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</si>
  <si>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</si>
  <si>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</si>
  <si>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</si>
  <si>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</si>
  <si>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</si>
  <si>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</si>
  <si>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</si>
  <si>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</si>
  <si>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</si>
  <si>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</si>
  <si>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</si>
  <si>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</si>
  <si>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</si>
  <si>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</si>
  <si>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</si>
  <si>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</si>
  <si>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</si>
  <si>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</si>
  <si>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</si>
  <si>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</si>
  <si>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</si>
  <si>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</si>
  <si>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</si>
  <si>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</si>
  <si>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</si>
  <si>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</si>
  <si>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</si>
  <si>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</si>
  <si>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</si>
  <si>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</si>
  <si>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</si>
  <si>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</si>
  <si>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</si>
  <si>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</si>
  <si>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</si>
  <si>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</si>
  <si>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</si>
  <si>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</si>
  <si>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</si>
  <si>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</si>
  <si>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</si>
  <si>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</si>
  <si>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</si>
  <si>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</si>
  <si>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</si>
  <si>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</si>
  <si>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</si>
  <si>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</si>
  <si>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</si>
  <si>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</si>
  <si>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</si>
  <si>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</si>
  <si>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</si>
  <si>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</si>
  <si>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</si>
  <si>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</si>
  <si>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</si>
  <si>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</si>
  <si>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</si>
  <si>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</si>
  <si>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</si>
  <si>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</si>
  <si>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</si>
  <si>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</si>
  <si>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</si>
  <si>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</si>
  <si>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</si>
  <si>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</si>
  <si>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</si>
  <si>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</si>
  <si>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</si>
  <si>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</si>
  <si>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</si>
  <si>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</si>
  <si>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</si>
  <si>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</si>
  <si>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</si>
  <si>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</si>
  <si>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</si>
  <si>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</si>
  <si>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</si>
  <si>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</si>
  <si>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</si>
  <si>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</si>
  <si>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</si>
  <si>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</si>
  <si>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</si>
  <si>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</si>
  <si>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</si>
  <si>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</si>
  <si>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</si>
  <si>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</si>
  <si>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</si>
  <si>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</si>
  <si>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</si>
  <si>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</si>
  <si>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</si>
  <si>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</si>
  <si>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</si>
  <si>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</si>
  <si>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</si>
  <si>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</si>
  <si>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</si>
  <si>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</si>
  <si>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</si>
  <si>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</si>
  <si>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</si>
  <si>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</si>
  <si>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</si>
  <si>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</si>
  <si>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</si>
  <si>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</si>
  <si>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</si>
  <si>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</si>
  <si>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</si>
  <si>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</si>
  <si>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</si>
  <si>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</si>
  <si>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</si>
  <si>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</si>
  <si>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</si>
  <si>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</si>
  <si>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</si>
  <si>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</si>
  <si>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</si>
  <si>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</si>
  <si>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</si>
  <si>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</si>
  <si>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</si>
  <si>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</si>
  <si>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</si>
  <si>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</si>
  <si>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</si>
  <si>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</si>
  <si>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</si>
  <si>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</si>
  <si>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</si>
  <si>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</si>
  <si>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</si>
  <si>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</si>
  <si>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</si>
  <si>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</si>
  <si>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</si>
  <si>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</si>
  <si>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</si>
  <si>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</si>
  <si>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</si>
  <si>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</si>
  <si>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</si>
  <si>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</si>
  <si>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</si>
  <si>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</si>
  <si>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</si>
  <si>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</si>
  <si>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</si>
  <si>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</si>
  <si>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</si>
  <si>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</si>
  <si>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</si>
  <si>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</si>
  <si>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</si>
  <si>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</si>
  <si>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</si>
  <si>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</si>
  <si>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</si>
  <si>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</si>
  <si>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</si>
  <si>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</si>
  <si>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</si>
  <si>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</si>
  <si>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</si>
  <si>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</si>
  <si>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</si>
  <si>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</si>
  <si>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</si>
  <si>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</si>
  <si>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</si>
  <si>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</si>
  <si>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</si>
  <si>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</si>
  <si>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</si>
  <si>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</si>
  <si>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</si>
  <si>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</si>
  <si>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</si>
  <si>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</si>
  <si>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</si>
  <si>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</si>
  <si>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</si>
  <si>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</si>
  <si>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</si>
  <si>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</si>
  <si>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</si>
  <si>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</si>
  <si>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</si>
  <si>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</si>
  <si>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</si>
  <si>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</si>
  <si>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</si>
  <si>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</si>
  <si>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</si>
  <si>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</si>
  <si>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</si>
  <si>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</si>
  <si>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</si>
  <si>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</si>
  <si>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</si>
  <si>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</si>
  <si>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</si>
  <si>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</si>
  <si>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</si>
  <si>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</si>
  <si>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</si>
  <si>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</si>
  <si>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</si>
  <si>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</si>
  <si>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</si>
  <si>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</si>
  <si>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</si>
  <si>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</si>
  <si>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</si>
  <si>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</si>
  <si>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</si>
  <si>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</si>
  <si>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</si>
  <si>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</si>
  <si>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</si>
  <si>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</si>
  <si>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</si>
  <si>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</si>
  <si>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</si>
  <si>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</si>
  <si>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</si>
  <si>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</si>
  <si>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</si>
  <si>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</si>
  <si>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</si>
  <si>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</si>
  <si>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</si>
  <si>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</si>
  <si>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</si>
  <si>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</si>
  <si>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</si>
  <si>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</si>
  <si>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</si>
  <si>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</si>
  <si>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</si>
  <si>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</si>
  <si>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</si>
  <si>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</si>
  <si>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</si>
  <si>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</si>
  <si>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</si>
  <si>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</si>
  <si>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</si>
  <si>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</si>
  <si>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</si>
  <si>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</si>
  <si>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</si>
  <si>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</si>
  <si>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</si>
  <si>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</si>
  <si>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</si>
  <si>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</si>
  <si>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</si>
  <si>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</si>
  <si>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</si>
  <si>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</si>
  <si>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</si>
  <si>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</si>
  <si>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</si>
  <si>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</si>
  <si>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</si>
  <si>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</si>
  <si>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</si>
  <si>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</si>
  <si>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</si>
  <si>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</si>
  <si>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</si>
  <si>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</si>
  <si>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</si>
  <si>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</si>
  <si>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</si>
  <si>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</si>
  <si>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</si>
  <si>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</si>
  <si>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</si>
  <si>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</si>
  <si>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</si>
  <si>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</si>
  <si>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</si>
  <si>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</si>
  <si>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</si>
  <si>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</si>
  <si>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</si>
  <si>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</si>
  <si>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</si>
  <si>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</si>
  <si>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</si>
  <si>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</si>
  <si>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</si>
  <si>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</si>
  <si>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</si>
  <si>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</si>
  <si>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</si>
  <si>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</si>
  <si>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</si>
  <si>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</si>
  <si>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</si>
  <si>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</si>
  <si>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</si>
  <si>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</si>
  <si>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</si>
  <si>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</si>
  <si>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</si>
  <si>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</si>
  <si>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</si>
  <si>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</si>
  <si>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</si>
  <si>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</si>
  <si>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</si>
  <si>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</si>
  <si>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</si>
  <si>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</si>
  <si>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</si>
  <si>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</si>
  <si>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</si>
  <si>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</si>
  <si>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</si>
  <si>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</si>
  <si>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</si>
  <si>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</si>
  <si>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</si>
  <si>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</si>
  <si>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</si>
  <si>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</si>
  <si>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</si>
  <si>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</si>
  <si>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</si>
  <si>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</si>
  <si>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</si>
  <si>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</si>
  <si>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</si>
  <si>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</si>
  <si>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</si>
  <si>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</si>
  <si>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</si>
  <si>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</si>
  <si>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</si>
  <si>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</si>
  <si>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</si>
  <si>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</si>
  <si>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</si>
  <si>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</si>
  <si>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</si>
  <si>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</si>
  <si>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</si>
  <si>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</si>
  <si>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</si>
  <si>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</si>
  <si>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</si>
  <si>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</si>
  <si>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</si>
  <si>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</si>
  <si>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</si>
  <si>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</si>
  <si>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</si>
  <si>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</si>
  <si>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</si>
  <si>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</si>
  <si>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</si>
  <si>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</si>
  <si>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</si>
  <si>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</si>
  <si>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</si>
  <si>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</si>
  <si>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</si>
  <si>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</si>
  <si>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</si>
  <si>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</si>
  <si>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</si>
  <si>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</si>
  <si>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</si>
  <si>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</si>
  <si>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</si>
  <si>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</si>
  <si>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</si>
  <si>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</si>
  <si>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</si>
  <si>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</si>
  <si>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</si>
  <si>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</si>
  <si>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</si>
  <si>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</si>
  <si>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</si>
  <si>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</si>
  <si>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</si>
  <si>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</si>
  <si>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</si>
  <si>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</si>
  <si>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</si>
  <si>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</si>
  <si>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</si>
  <si>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</si>
  <si>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</si>
  <si>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</si>
  <si>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</si>
  <si>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</si>
  <si>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</si>
  <si>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</si>
  <si>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</si>
  <si>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</si>
  <si>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</si>
  <si>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</si>
  <si>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</si>
  <si>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</si>
  <si>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</si>
  <si>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</si>
  <si>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</si>
  <si>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</si>
  <si>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EB2552      L4</t>
  </si>
  <si>
    <t>EB2552</t>
  </si>
  <si>
    <t>SPECIAL PART SAME AS EB2550 &amp; EB2553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</si>
</sst>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3" t="s">
        <v>708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EB2552      L4</v>
      </c>
      <c r="Q5" s="348"/>
      <c r="R5" s="226"/>
      <c r="S5" s="226"/>
      <c r="T5" s="226"/>
      <c r="U5" s="349" t="s">
        <v>16</v>
      </c>
      <c r="V5" s="919">
        <f ca="1" xml:space="preserve"> TODAY()</f>
        <v>41922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5">
        <v>1</v>
      </c>
      <c r="B8" s="1002" t="s">
        <v>317</v>
      </c>
      <c r="C8" s="1004" t="s">
        <v>23</v>
      </c>
      <c r="D8" s="100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63" t="s">
        <v>710</v>
      </c>
      <c r="O8" s="963"/>
      <c r="P8" s="963"/>
      <c r="Q8" s="963"/>
      <c r="R8" s="963"/>
      <c r="S8" s="158"/>
      <c r="T8" s="158"/>
      <c r="U8" s="158"/>
      <c r="V8" s="198"/>
      <c r="W8" s="158"/>
      <c r="X8" s="158"/>
      <c r="Y8" s="158"/>
    </row>
    <row r="9" spans="1:29" ht="13.5" thickBot="1">
      <c r="A9" s="1025"/>
      <c r="B9" s="1003"/>
      <c r="C9" s="1005"/>
      <c r="D9" s="1006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5"/>
      <c r="B10" s="1003"/>
      <c r="C10" s="1005"/>
      <c r="D10" s="100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5"/>
      <c r="B11" s="1003"/>
      <c r="C11" s="1005"/>
      <c r="D11" s="1006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5"/>
      <c r="B12" s="1003"/>
      <c r="C12" s="1005"/>
      <c r="D12" s="100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5"/>
      <c r="B13" s="1003"/>
      <c r="C13" s="1005"/>
      <c r="D13" s="100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1.675</v>
      </c>
      <c r="P13" s="158"/>
      <c r="Q13" s="975" t="s">
        <v>312</v>
      </c>
      <c r="R13" s="985"/>
      <c r="S13" s="1001">
        <f>+C20</f>
        <v>0.875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5"/>
      <c r="B14" s="1003"/>
      <c r="C14" s="1005"/>
      <c r="D14" s="100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5">
        <v>2</v>
      </c>
      <c r="B15" s="1002" t="s">
        <v>306</v>
      </c>
      <c r="C15" s="1004" t="s">
        <v>305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1.8425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5"/>
      <c r="B16" s="1003"/>
      <c r="C16" s="1005"/>
      <c r="D16" s="1008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5"/>
      <c r="B17" s="1003"/>
      <c r="C17" s="1005"/>
      <c r="D17" s="1008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0" t="s">
        <v>304</v>
      </c>
      <c r="R17" s="1021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5"/>
      <c r="B18" s="1003"/>
      <c r="C18" s="1005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1.78</v>
      </c>
      <c r="P18" s="158"/>
      <c r="Q18" s="975" t="s">
        <v>302</v>
      </c>
      <c r="R18" s="976"/>
      <c r="S18" s="985"/>
      <c r="T18" s="254">
        <f>144-S15</f>
        <v>142.1575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5"/>
      <c r="B19" s="1003"/>
      <c r="C19" s="1007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935">
        <v>5.0000000000000001E-3</v>
      </c>
      <c r="P20" s="158"/>
      <c r="Q20" s="975" t="s">
        <v>299</v>
      </c>
      <c r="R20" s="985"/>
      <c r="S20" s="252">
        <f>IF(ISERROR(T18/O22),"",T18/O22)</f>
        <v>79.466431885516243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0" t="s">
        <v>691</v>
      </c>
      <c r="M21" s="1011"/>
      <c r="N21" s="1011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1.7888999999999999</v>
      </c>
      <c r="P22" s="158"/>
      <c r="Q22" s="975" t="s">
        <v>296</v>
      </c>
      <c r="R22" s="976"/>
      <c r="S22" s="976"/>
      <c r="T22" s="203">
        <f>IF(S20="",,S20 - 1)</f>
        <v>78.466431885516243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0.37356286798293359</v>
      </c>
      <c r="P24" s="243" t="s">
        <v>22</v>
      </c>
      <c r="Q24" s="1012" t="s">
        <v>692</v>
      </c>
      <c r="R24" s="1012"/>
      <c r="S24" s="1012"/>
      <c r="T24" s="1012"/>
      <c r="U24" s="1012"/>
      <c r="V24" s="198"/>
      <c r="W24" s="158"/>
      <c r="X24" s="158"/>
      <c r="Y24" s="158"/>
    </row>
    <row r="25" spans="1:29" s="237" customFormat="1" ht="13.5" thickBot="1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4">
        <v>8</v>
      </c>
      <c r="B28" s="1036" t="s">
        <v>676</v>
      </c>
      <c r="C28" s="1004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4"/>
      <c r="B29" s="1036"/>
      <c r="C29" s="1005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4"/>
      <c r="B30" s="1036"/>
      <c r="C30" s="1005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709</v>
      </c>
      <c r="N30" s="983"/>
      <c r="O30" s="920">
        <v>8.9349999999999999E-2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4"/>
      <c r="B31" s="1036"/>
      <c r="C31" s="1005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4"/>
      <c r="B32" s="1036"/>
      <c r="C32" s="1005"/>
      <c r="D32" s="103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0.2842128679829336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4"/>
      <c r="B33" s="1036"/>
      <c r="C33" s="1005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4"/>
      <c r="B34" s="1036"/>
      <c r="C34" s="1005"/>
      <c r="D34" s="1039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4"/>
      <c r="B35" s="1036"/>
      <c r="C35" s="1005"/>
      <c r="D35" s="1039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1009" t="s">
        <v>704</v>
      </c>
      <c r="N37" s="100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1009" t="s">
        <v>705</v>
      </c>
      <c r="N38" s="1009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8" t="s">
        <v>274</v>
      </c>
      <c r="M42" s="999"/>
      <c r="N42" s="999"/>
      <c r="O42" s="999"/>
      <c r="P42" s="100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470.79859131309746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1.8425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79.466431885516243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78.466431885516243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11.234531084587292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152.93163855734116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168.51796626880937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0.37356286798293359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0.78448202276416057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311.48203373119065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3737.7844047742879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467.22305059678598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0.64066031859073114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467.22305059678598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0.37356286798293359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6" t="s">
        <v>244</v>
      </c>
      <c r="M56" s="1047"/>
      <c r="N56" s="1047"/>
      <c r="O56" s="1048"/>
      <c r="P56" s="1049">
        <f>T30</f>
        <v>432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0.26149400758805352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0.14382170417342946</v>
      </c>
      <c r="E62" s="146"/>
      <c r="F62" s="304">
        <v>68</v>
      </c>
      <c r="G62" s="180" t="s">
        <v>231</v>
      </c>
      <c r="H62" s="182"/>
      <c r="I62" s="181">
        <f>SUM(I53:I61)</f>
        <v>0.68733071562228409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1.3396654951952051E-2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0.64066031859073114</v>
      </c>
      <c r="E64" s="146"/>
      <c r="F64" s="165">
        <v>70</v>
      </c>
      <c r="G64" s="167" t="s">
        <v>352</v>
      </c>
      <c r="H64" s="166"/>
      <c r="I64" s="162">
        <f>+I63+I62</f>
        <v>0.70072737057423617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R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5">
        <v>1</v>
      </c>
      <c r="B5" s="1002" t="s">
        <v>317</v>
      </c>
      <c r="C5" s="1004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5"/>
      <c r="B6" s="1003"/>
      <c r="C6" s="1005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5"/>
      <c r="B7" s="1003"/>
      <c r="C7" s="1005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5"/>
      <c r="B8" s="1003"/>
      <c r="C8" s="1005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5"/>
      <c r="B9" s="1003"/>
      <c r="C9" s="1005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5"/>
      <c r="B10" s="1003"/>
      <c r="C10" s="1005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1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5"/>
      <c r="B11" s="1003"/>
      <c r="C11" s="1005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5">
        <v>2</v>
      </c>
      <c r="B12" s="1002" t="s">
        <v>306</v>
      </c>
      <c r="C12" s="1004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5"/>
      <c r="B13" s="1003"/>
      <c r="C13" s="1005"/>
      <c r="D13" s="1008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5"/>
      <c r="B14" s="1003"/>
      <c r="C14" s="1005"/>
      <c r="D14" s="100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5"/>
      <c r="B15" s="1003"/>
      <c r="C15" s="1005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5"/>
      <c r="B16" s="1003"/>
      <c r="C16" s="1007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4">
        <v>8</v>
      </c>
      <c r="B26" s="1003" t="s">
        <v>285</v>
      </c>
      <c r="C26" s="1004"/>
      <c r="D26" s="100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4"/>
      <c r="B27" s="1003"/>
      <c r="C27" s="1005"/>
      <c r="D27" s="100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4"/>
      <c r="B28" s="1003"/>
      <c r="C28" s="1005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4"/>
      <c r="B29" s="1003"/>
      <c r="C29" s="1005"/>
      <c r="D29" s="100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4"/>
      <c r="B30" s="1003"/>
      <c r="C30" s="1005"/>
      <c r="D30" s="1008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8" t="s">
        <v>274</v>
      </c>
      <c r="M38" s="999"/>
      <c r="N38" s="999"/>
      <c r="O38" s="999"/>
      <c r="P38" s="100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3" t="s">
        <v>329</v>
      </c>
      <c r="M76" s="104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41922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41922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0.65527570320611572</v>
      </c>
      <c r="F23" s="120">
        <f>E23</f>
        <v>0.65527570320611572</v>
      </c>
    </row>
    <row r="24" spans="2:28">
      <c r="B24" s="115" t="s">
        <v>44</v>
      </c>
      <c r="C24" s="108"/>
      <c r="D24" s="111"/>
      <c r="E24" s="111">
        <f>Assembly!H96</f>
        <v>3.115501151616756E-2</v>
      </c>
      <c r="F24" s="120">
        <f>E24</f>
        <v>3.115501151616756E-2</v>
      </c>
    </row>
    <row r="25" spans="2:28">
      <c r="B25" s="121" t="s">
        <v>40</v>
      </c>
      <c r="C25" s="108"/>
      <c r="D25" s="361"/>
      <c r="E25" s="122">
        <f>Assembly!H97</f>
        <v>1.4296655851952951E-2</v>
      </c>
      <c r="F25" s="123">
        <f>E25-Assembly!H85-Assembly!H86-Assembly!H88-Assembly!H89-'Machined Part #1'!I54-'Machined Part #1'!I58-'Pacific Quote #2'!I50-'Pacific Quote #2'!I54-'Pacific Quote #3'!I50-'Pacific Quote #3'!I54</f>
        <v>1.3396654951952051E-2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-0.70072737057423617</v>
      </c>
      <c r="F26" s="120">
        <f>F22-F23-F24-F25</f>
        <v>-0.69982736967423531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-0.70072737057423617</v>
      </c>
      <c r="F28" s="120">
        <f>F26-F27</f>
        <v>-0.69982736967423531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0.65527570320611572</v>
      </c>
      <c r="F34" s="395">
        <f>'Machined Part #1'!I55+'Machined Part #1'!I56+'Machined Part #1'!I57</f>
        <v>3.115501151616756E-2</v>
      </c>
      <c r="G34" s="468">
        <f>'Machined Part #1'!I63+'Machined Part #1'!I54+'Machined Part #1'!I58</f>
        <v>1.4296655851952951E-2</v>
      </c>
      <c r="H34" s="327">
        <f>'Machined Part #1'!I64</f>
        <v>0.70072737057423617</v>
      </c>
      <c r="I34" s="327"/>
      <c r="J34" s="843">
        <f t="shared" ref="J34:J43" si="1">$H34</f>
        <v>0.70072737057423617</v>
      </c>
      <c r="K34" s="811"/>
      <c r="L34" s="327"/>
      <c r="M34" s="327">
        <f t="shared" ref="M34:M43" si="2">$H34</f>
        <v>0.70072737057423617</v>
      </c>
      <c r="N34" s="811"/>
      <c r="O34" s="327"/>
      <c r="P34" s="327">
        <f t="shared" ref="P34:P43" si="3">$H34</f>
        <v>0.70072737057423617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0.70072737057423617</v>
      </c>
      <c r="I44" s="467"/>
      <c r="J44" s="846">
        <f>SUM(J34:J43)</f>
        <v>0.70072737057423617</v>
      </c>
      <c r="K44" s="813"/>
      <c r="L44" s="467"/>
      <c r="M44" s="467">
        <f>SUM(M34:M43)</f>
        <v>0.70072737057423617</v>
      </c>
      <c r="N44" s="813"/>
      <c r="O44" s="467"/>
      <c r="P44" s="467">
        <f>SUM(P34:P43)</f>
        <v>0.70072737057423617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0.65527570320611572</v>
      </c>
      <c r="I95" s="478"/>
      <c r="J95" s="861">
        <f>J65+SUM(F46:F55)+SUM(F34:F43)+J32</f>
        <v>3.115501151616756E-2</v>
      </c>
      <c r="K95" s="816"/>
      <c r="L95" s="478"/>
      <c r="M95" s="478">
        <f>M65+SUM(G46:G55)+SUM(G34:G43)+M32</f>
        <v>1.4296655851952951E-2</v>
      </c>
      <c r="N95" s="816"/>
      <c r="O95" s="478"/>
      <c r="P95" s="478">
        <f>P65+SUM(H46:H55)+SUM(H34:H43)+P32</f>
        <v>0.70072737057423617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3.115501151616756E-2</v>
      </c>
      <c r="I96" s="397"/>
      <c r="J96" s="862">
        <f>J80+SUM(G46:G55)+SUM(G34:G43)</f>
        <v>1.4296655851952951E-2</v>
      </c>
      <c r="K96" s="822"/>
      <c r="L96" s="397"/>
      <c r="M96" s="397">
        <f>M80+SUM(H46:H55)+SUM(H34:H43)</f>
        <v>0.70072737057423617</v>
      </c>
      <c r="N96" s="822"/>
      <c r="O96" s="397"/>
      <c r="P96" s="397">
        <f>P80+SUM(J46:J55)+SUM(J34:J43)</f>
        <v>0.70072737057423617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1.4296655851952951E-2</v>
      </c>
      <c r="I97" s="326"/>
      <c r="J97" s="863">
        <f>J81+SUM(H46:H55)+SUM(H34:H43)+J91</f>
        <v>0.70072737057423617</v>
      </c>
      <c r="K97" s="815"/>
      <c r="L97" s="326"/>
      <c r="M97" s="326">
        <f>M81+SUM(J46:J55)+SUM(J34:J43)+M91</f>
        <v>0.70072737057423617</v>
      </c>
      <c r="N97" s="815"/>
      <c r="O97" s="326"/>
      <c r="P97" s="326">
        <f>P81+SUM(M46:M55)+SUM(M34:M43)+P91</f>
        <v>0.70072737057423617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0.70072737057423617</v>
      </c>
      <c r="I99" s="360"/>
      <c r="J99" s="865">
        <f>SUM(J95:J98)</f>
        <v>0.74617903794235674</v>
      </c>
      <c r="K99" s="817"/>
      <c r="L99" s="360"/>
      <c r="M99" s="360">
        <f>SUM(M95:M98)</f>
        <v>1.4157513970004252</v>
      </c>
      <c r="N99" s="817"/>
      <c r="O99" s="360"/>
      <c r="P99" s="360">
        <f>SUM(P95:P98)</f>
        <v>2.1021821117227084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2014-10-10T18:19:37Z</dcterms:modified>
</cp:coreProperties>
</file>