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8" l="1"/>
  <c r="H43" i="1" s="1"/>
  <c r="J43" s="1"/>
  <c r="I60" i="22"/>
  <c r="H37" i="1" s="1"/>
  <c r="M37" s="1"/>
  <c r="I60" i="25"/>
  <c r="H40" i="1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P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43" i="1" l="1"/>
  <c r="M38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I85"/>
  <c r="I92"/>
  <c r="I94"/>
  <c r="I96"/>
  <c r="Q20"/>
  <c r="Q147" s="1"/>
  <c r="L20"/>
  <c r="L152" s="1"/>
  <c r="P20"/>
  <c r="P69" s="1"/>
  <c r="P94" s="1"/>
  <c r="L58"/>
  <c r="H84"/>
  <c r="I91"/>
  <c r="I93"/>
  <c r="I95"/>
  <c r="I97"/>
  <c r="M20"/>
  <c r="M73" s="1"/>
  <c r="O20"/>
  <c r="O147" s="1"/>
  <c r="I83"/>
  <c r="I86"/>
  <c r="J92"/>
  <c r="L77"/>
  <c r="L147"/>
  <c r="H60" i="1"/>
  <c r="H61"/>
  <c r="H62"/>
  <c r="H63"/>
  <c r="H64"/>
  <c r="E31" i="5"/>
  <c r="F31" s="1"/>
  <c r="J94" i="6" l="1"/>
  <c r="J82"/>
  <c r="J86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O148" i="6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R153"/>
  <c r="P91"/>
  <c r="P87"/>
  <c r="P96"/>
  <c r="R47"/>
  <c r="R71" s="1"/>
  <c r="R146"/>
  <c r="R45"/>
  <c r="O93"/>
  <c r="R148"/>
  <c r="R35"/>
  <c r="R76"/>
  <c r="R145" s="1"/>
  <c r="R51"/>
  <c r="O91"/>
  <c r="R69"/>
  <c r="R77"/>
  <c r="R44"/>
  <c r="R72"/>
  <c r="N20"/>
  <c r="H83"/>
  <c r="L94" l="1"/>
  <c r="O87"/>
  <c r="O101"/>
  <c r="L92"/>
  <c r="M101"/>
  <c r="M84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<sst xmlns="http://schemas.openxmlformats.org/spreadsheetml/2006/main" count="3072" uniqueCount="710">
  <si>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</si>
  <si>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</si>
  <si>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</si>
  <si>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</si>
  <si>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</si>
  <si>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</si>
  <si>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</si>
  <si>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</si>
  <si>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</si>
  <si>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</si>
  <si>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</si>
  <si>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</si>
  <si>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</si>
  <si>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</si>
  <si>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</si>
  <si>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</si>
  <si>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</si>
  <si>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</si>
  <si>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</si>
  <si>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</si>
  <si>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</si>
  <si>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</si>
  <si>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</si>
  <si>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</si>
  <si>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</si>
  <si>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</si>
  <si>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</si>
  <si>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</si>
  <si>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</si>
  <si>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</si>
  <si>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</si>
  <si>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</si>
  <si>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</si>
  <si>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</si>
  <si>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</si>
  <si>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</si>
  <si>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</si>
  <si>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</si>
  <si>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</si>
  <si>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</si>
  <si>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</si>
  <si>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</si>
  <si>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</si>
  <si>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</si>
  <si>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</si>
  <si>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</si>
  <si>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</si>
  <si>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</si>
  <si>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</si>
  <si>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</si>
  <si>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</si>
  <si>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</si>
  <si>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</si>
  <si>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</si>
  <si>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</si>
  <si>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</si>
  <si>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</si>
  <si>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</si>
  <si>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</si>
  <si>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</si>
  <si>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</si>
  <si>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</si>
  <si>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</si>
  <si>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</si>
  <si>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</si>
  <si>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</si>
  <si>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</si>
  <si>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</si>
  <si>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</si>
  <si>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</si>
  <si>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</si>
  <si>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</si>
  <si>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</si>
  <si>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</si>
  <si>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</si>
  <si>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</si>
  <si>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</si>
  <si>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</si>
  <si>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</si>
  <si>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</si>
  <si>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</si>
  <si>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</si>
  <si>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</si>
  <si>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</si>
  <si>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</si>
  <si>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</si>
  <si>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</si>
  <si>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</si>
  <si>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</si>
  <si>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</si>
  <si>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</si>
  <si>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</si>
  <si>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</si>
  <si>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</si>
  <si>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</si>
  <si>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</si>
  <si>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</si>
  <si>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</si>
  <si>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</si>
  <si>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</si>
  <si>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</si>
  <si>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</si>
  <si>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</si>
  <si>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</si>
  <si>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</si>
  <si>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</si>
  <si>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</si>
  <si>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</si>
  <si>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</si>
  <si>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</si>
  <si>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</si>
  <si>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</si>
  <si>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</si>
  <si>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</si>
  <si>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</si>
  <si>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</si>
  <si>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</si>
  <si>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</si>
  <si>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</si>
  <si>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</si>
  <si>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</si>
  <si>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</si>
  <si>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</si>
  <si>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</si>
  <si>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</si>
  <si>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</si>
  <si>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</si>
  <si>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</si>
  <si>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</si>
  <si>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</si>
  <si>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</si>
  <si>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</si>
  <si>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</si>
  <si>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</si>
  <si>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</si>
  <si>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</si>
  <si>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</si>
  <si>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</si>
  <si>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</si>
  <si>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</si>
  <si>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</si>
  <si>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</si>
  <si>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</si>
  <si>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</si>
  <si>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</si>
  <si>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</si>
  <si>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</si>
  <si>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</si>
  <si>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</si>
  <si>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</si>
  <si>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</si>
  <si>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</si>
  <si>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</si>
  <si>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</si>
  <si>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</si>
  <si>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</si>
  <si>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</si>
  <si>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</si>
  <si>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</si>
  <si>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</si>
  <si>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</si>
  <si>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</si>
  <si>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</si>
  <si>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</si>
  <si>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</si>
  <si>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</si>
  <si>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</si>
  <si>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</si>
  <si>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</si>
  <si>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</si>
  <si>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</si>
  <si>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</si>
  <si>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</si>
  <si>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</si>
  <si>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</si>
  <si>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</si>
  <si>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</si>
  <si>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</si>
  <si>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</si>
  <si>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</si>
  <si>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</si>
  <si>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</si>
  <si>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</si>
  <si>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</si>
  <si>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</si>
  <si>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</si>
  <si>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</si>
  <si>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</si>
  <si>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</si>
  <si>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</si>
  <si>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</si>
  <si>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</si>
  <si>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</si>
  <si>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</si>
  <si>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</si>
  <si>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</si>
  <si>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</si>
  <si>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</si>
  <si>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</si>
  <si>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</si>
  <si>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</si>
  <si>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</si>
  <si>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</si>
  <si>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</si>
  <si>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</si>
  <si>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</si>
  <si>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</si>
  <si>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</si>
  <si>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</si>
  <si>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</si>
  <si>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</si>
  <si>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</si>
  <si>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</si>
  <si>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</si>
  <si>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</si>
  <si>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</si>
  <si>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</si>
  <si>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</si>
  <si>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</si>
  <si>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</si>
  <si>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</si>
  <si>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</si>
  <si>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</si>
  <si>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</si>
  <si>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</si>
  <si>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</si>
  <si>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</si>
  <si>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</si>
  <si>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</si>
  <si>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</si>
  <si>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</si>
  <si>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</si>
  <si>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</si>
  <si>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</si>
  <si>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</si>
  <si>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</si>
  <si>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</si>
  <si>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</si>
  <si>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</si>
  <si>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</si>
  <si>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</si>
  <si>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</si>
  <si>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</si>
  <si>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</si>
  <si>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</si>
  <si>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</si>
  <si>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</si>
  <si>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</si>
  <si>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</si>
  <si>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</si>
  <si>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</si>
  <si>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</si>
  <si>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</si>
  <si>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</si>
  <si>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</si>
  <si>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</si>
  <si>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</si>
  <si>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</si>
  <si>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</si>
  <si>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</si>
  <si>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</si>
  <si>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</si>
  <si>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</si>
  <si>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</si>
  <si>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</si>
  <si>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</si>
  <si>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</si>
  <si>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</si>
  <si>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</si>
  <si>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</si>
  <si>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</si>
  <si>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</si>
  <si>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</si>
  <si>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</si>
  <si>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</si>
  <si>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</si>
  <si>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</si>
  <si>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</si>
  <si>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</si>
  <si>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</si>
  <si>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</si>
  <si>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</si>
  <si>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</si>
  <si>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</si>
  <si>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</si>
  <si>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</si>
  <si>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</si>
  <si>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</si>
  <si>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</si>
  <si>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</si>
  <si>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</si>
  <si>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</si>
  <si>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</si>
  <si>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</si>
  <si>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</si>
  <si>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</si>
  <si>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</si>
  <si>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</si>
  <si>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</si>
  <si>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</si>
  <si>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</si>
  <si>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</si>
  <si>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</si>
  <si>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</si>
  <si>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</si>
  <si>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</si>
  <si>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</si>
  <si>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</si>
  <si>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</si>
  <si>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</si>
  <si>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</si>
  <si>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</si>
  <si>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</si>
  <si>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</si>
  <si>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</si>
  <si>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</si>
  <si>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</si>
  <si>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</si>
  <si>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</si>
  <si>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</si>
  <si>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</si>
  <si>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</si>
  <si>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</si>
  <si>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</si>
  <si>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</si>
  <si>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</si>
  <si>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</si>
  <si>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</si>
  <si>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</si>
  <si>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</si>
  <si>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</si>
  <si>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</si>
  <si>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</si>
  <si>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</si>
  <si>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</si>
  <si>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</si>
  <si>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</si>
  <si>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</si>
  <si>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</si>
  <si>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</si>
  <si>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</si>
  <si>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</si>
  <si>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</si>
  <si>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</si>
  <si>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</si>
  <si>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</si>
  <si>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</si>
  <si>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</si>
  <si>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</si>
  <si>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</si>
  <si>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</si>
  <si>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</si>
  <si>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</si>
  <si>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</si>
  <si>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</si>
  <si>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</si>
  <si>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</si>
  <si>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</si>
  <si>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</si>
  <si>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</si>
  <si>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</si>
  <si>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</si>
  <si>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</si>
  <si>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</si>
  <si>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</si>
  <si>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</si>
  <si>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</si>
  <si>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</si>
  <si>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</si>
  <si>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</si>
  <si>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</si>
  <si>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</si>
  <si>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</si>
  <si>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</si>
  <si>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</si>
  <si>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</si>
  <si>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</si>
  <si>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</si>
  <si>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</si>
  <si>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</si>
  <si>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</si>
  <si>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</si>
  <si>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</si>
  <si>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</si>
  <si>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</si>
  <si>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</si>
  <si>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</si>
  <si>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</si>
  <si>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</si>
  <si>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</si>
  <si>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</si>
  <si>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</si>
  <si>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</si>
  <si>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</si>
  <si>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</si>
  <si>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</si>
  <si>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</si>
  <si>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</si>
  <si>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</si>
  <si>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</si>
  <si>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</si>
  <si>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</si>
  <si>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</si>
  <si>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</si>
  <si>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</si>
  <si>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</si>
  <si>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</si>
  <si>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</si>
  <si>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</si>
  <si>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</si>
  <si>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</si>
  <si>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</si>
  <si>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</si>
  <si>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</si>
  <si>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</si>
  <si>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</si>
  <si>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</si>
  <si>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</si>
  <si>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</si>
  <si>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</si>
  <si>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</si>
  <si>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</si>
  <si>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</si>
  <si>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</si>
  <si>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</si>
  <si>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</si>
  <si>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</si>
  <si>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</si>
  <si>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</si>
  <si>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</si>
  <si>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</si>
  <si>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</si>
  <si>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</si>
  <si>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</si>
  <si>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</si>
  <si>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</si>
  <si>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</si>
  <si>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</si>
  <si>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</si>
  <si>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</si>
  <si>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</si>
  <si>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</si>
  <si>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</si>
  <si>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</si>
  <si>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</si>
  <si>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</si>
  <si>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</si>
  <si>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</si>
  <si>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</si>
  <si>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</si>
  <si>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</si>
  <si>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</si>
  <si>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</si>
  <si>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</si>
  <si>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</si>
  <si>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</si>
  <si>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</si>
  <si>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</si>
  <si>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</si>
  <si>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</si>
  <si>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</si>
  <si>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</si>
  <si>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</si>
  <si>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</si>
  <si>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</si>
  <si>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</si>
  <si>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</si>
  <si>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</si>
  <si>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</si>
  <si>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</si>
  <si>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</si>
  <si>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</si>
  <si>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</si>
  <si>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</si>
  <si>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</si>
  <si>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</si>
  <si>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</si>
  <si>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</si>
  <si>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</si>
  <si>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</si>
  <si>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</si>
  <si>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</si>
  <si>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</si>
  <si>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</si>
  <si>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</si>
  <si>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</si>
  <si>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</si>
  <si>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</si>
  <si>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</si>
  <si>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</si>
  <si>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</si>
  <si>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</si>
  <si>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</si>
  <si>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</si>
  <si>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</si>
  <si>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</si>
  <si>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</si>
  <si>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</si>
  <si>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</si>
  <si>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</si>
  <si>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</si>
  <si>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</si>
  <si>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</si>
  <si>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</si>
  <si>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</si>
  <si>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</si>
  <si>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</si>
  <si>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</si>
  <si>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</si>
  <si>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</si>
  <si>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</si>
  <si>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</si>
  <si>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</si>
  <si>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</si>
  <si>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</si>
  <si>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</si>
  <si>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</si>
  <si>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</si>
  <si>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</si>
  <si>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</si>
  <si>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</si>
  <si>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</si>
  <si>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</si>
  <si>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</si>
  <si>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</si>
  <si>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</si>
  <si>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</si>
  <si>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</si>
  <si>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</si>
  <si>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</si>
  <si>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</si>
  <si>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</si>
  <si>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</si>
  <si>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</si>
  <si>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</si>
  <si>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</si>
  <si>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</si>
  <si>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</si>
  <si>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</si>
  <si>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</si>
  <si>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</si>
  <si>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</si>
  <si>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</si>
  <si>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</si>
  <si>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</si>
  <si>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</si>
  <si>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</si>
  <si>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</si>
  <si>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</si>
  <si>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</si>
  <si>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</si>
  <si>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</si>
  <si>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</si>
  <si>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</si>
  <si>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</si>
  <si>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</si>
  <si>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</si>
  <si>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</si>
  <si>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</si>
  <si>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</si>
  <si>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</si>
  <si>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</si>
  <si>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</si>
  <si>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</si>
  <si>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</si>
  <si>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</si>
  <si>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</si>
  <si>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</si>
  <si>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</si>
  <si>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</si>
  <si>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</si>
  <si>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</si>
  <si>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</si>
  <si>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</si>
  <si>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</si>
  <si>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</si>
  <si>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</si>
  <si>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</si>
  <si>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</si>
  <si>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</si>
  <si>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</si>
  <si>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</si>
  <si>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</si>
  <si>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</si>
  <si>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</si>
  <si>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</si>
  <si>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</si>
  <si>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</si>
  <si>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</si>
  <si>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</si>
  <si>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</si>
  <si>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</si>
  <si>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</si>
  <si>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</si>
  <si>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</si>
  <si>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</si>
  <si>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</si>
  <si>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</si>
  <si>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</si>
  <si>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</si>
  <si>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</si>
  <si>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</si>
  <si>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</si>
  <si>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</si>
  <si>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</si>
  <si>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</si>
  <si>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</si>
  <si>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</si>
  <si>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</si>
  <si>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</si>
  <si>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</si>
  <si>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</si>
  <si>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</si>
  <si>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</si>
  <si>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</si>
  <si>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</si>
  <si>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</si>
  <si>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</si>
  <si>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</si>
  <si>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</si>
  <si>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</si>
  <si>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</si>
  <si>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</si>
  <si>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</si>
  <si>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</si>
  <si>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</si>
  <si>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</si>
  <si>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</si>
  <si>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</si>
  <si>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</si>
  <si>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</si>
  <si>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</si>
  <si>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</si>
  <si>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</si>
  <si>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</si>
  <si>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</si>
  <si>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</si>
  <si>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</si>
  <si>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</si>
  <si>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</si>
  <si>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</si>
  <si>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</si>
  <si>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</si>
  <si>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</si>
  <si>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</si>
  <si>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</si>
  <si>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</si>
  <si>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</si>
  <si>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</si>
  <si>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</si>
  <si>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</si>
  <si>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</si>
  <si>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</si>
  <si>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</si>
  <si>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</si>
  <si>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</si>
  <si>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</si>
  <si>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</si>
  <si>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</si>
  <si>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</si>
  <si>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</si>
  <si>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</si>
  <si>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</si>
  <si>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</si>
  <si>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</si>
  <si>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</si>
  <si>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</si>
  <si>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</si>
  <si>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</si>
  <si>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</si>
  <si>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</si>
  <si>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</si>
  <si>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</si>
  <si>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</si>
  <si>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</si>
  <si>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</si>
  <si>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</si>
  <si>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</si>
  <si>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</si>
  <si>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</si>
  <si>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</si>
  <si>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</si>
  <si>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</si>
  <si>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</si>
  <si>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</si>
  <si>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</si>
  <si>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</si>
  <si>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</si>
  <si>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</si>
  <si>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</si>
  <si>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</si>
  <si>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</si>
  <si>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</si>
  <si>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</si>
  <si>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</si>
  <si>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</si>
  <si>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</si>
  <si>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</si>
  <si>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</si>
  <si>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</si>
  <si>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</si>
  <si>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</si>
  <si>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</si>
  <si>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</si>
  <si>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</si>
  <si>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</si>
  <si>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</si>
  <si>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</si>
  <si>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IF7575B24-10   L1</t>
  </si>
  <si>
    <t>IF757524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</si>
</sst>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IF7575B24-10   L1</v>
      </c>
      <c r="Q5" s="348"/>
      <c r="R5" s="226"/>
      <c r="S5" s="226"/>
      <c r="T5" s="226"/>
      <c r="U5" s="349" t="s">
        <v>16</v>
      </c>
      <c r="V5" s="919">
        <f ca="1" xml:space="preserve"> TODAY()</f>
        <v>42006</v>
      </c>
      <c r="W5" s="158"/>
      <c r="X5" s="158"/>
      <c r="Y5" s="158"/>
    </row>
    <row r="6" spans="1:29" ht="18.75" thickBot="1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0" t="s">
        <v>317</v>
      </c>
      <c r="C8" s="1002" t="s">
        <v>23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2.895</v>
      </c>
      <c r="P13" s="158"/>
      <c r="Q13" s="973" t="s">
        <v>312</v>
      </c>
      <c r="R13" s="983"/>
      <c r="S13" s="999">
        <f>+C20</f>
        <v>1.25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0" t="s">
        <v>306</v>
      </c>
      <c r="C15" s="1002" t="s">
        <v>305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82" t="s">
        <v>309</v>
      </c>
      <c r="M15" s="974"/>
      <c r="N15" s="252"/>
      <c r="O15" s="789">
        <v>8.5000000000000006E-2</v>
      </c>
      <c r="P15" s="158"/>
      <c r="Q15" s="973" t="s">
        <v>308</v>
      </c>
      <c r="R15" s="983"/>
      <c r="S15" s="788">
        <v>3.1844999999999999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216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59.82070476641011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3.01</v>
      </c>
      <c r="P18" s="158"/>
      <c r="Q18" s="973" t="s">
        <v>302</v>
      </c>
      <c r="R18" s="974"/>
      <c r="S18" s="983"/>
      <c r="T18" s="254">
        <f>144-S15</f>
        <v>140.81549999999999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1.25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5.5949074074074075E-2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973" t="s">
        <v>299</v>
      </c>
      <c r="R20" s="983"/>
      <c r="S20" s="252">
        <f>IF(ISERROR(T18/O22),"",T18/O22)</f>
        <v>46.319364494588989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4.9850587305341758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3.0400999999999998</v>
      </c>
      <c r="P22" s="158"/>
      <c r="Q22" s="973" t="s">
        <v>296</v>
      </c>
      <c r="R22" s="974"/>
      <c r="S22" s="974"/>
      <c r="T22" s="203">
        <f>IF(S20="",,S20 - 1)</f>
        <v>45.319364494588989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59.82070476641011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1.3199811037410407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2" t="s">
        <v>323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15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240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709</v>
      </c>
      <c r="N30" s="981"/>
      <c r="O30" s="920">
        <v>0.434</v>
      </c>
      <c r="P30" s="158"/>
      <c r="Q30" s="931" t="s">
        <v>287</v>
      </c>
      <c r="R30" s="932"/>
      <c r="S30" s="933"/>
      <c r="T30" s="929">
        <f>IF(ISERROR(T29*0.9),"",T29*0.9)</f>
        <v>216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0.88598110374104078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271.91618696753392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3.1844999999999999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46.319364494588989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45.319364494588989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20.182997835607811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264.78747294509765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302.74496753411717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1.3199811037410407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2.7719603178561858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177.25503246588283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2127.0603895905942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265.88254869882428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2.2637675929158849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265.88254869882428</v>
      </c>
      <c r="Q54" s="1050"/>
      <c r="R54" s="1048" t="s">
        <v>702</v>
      </c>
      <c r="S54" s="323" t="s">
        <v>247</v>
      </c>
      <c r="T54" s="324"/>
      <c r="U54" s="324"/>
      <c r="V54" s="347">
        <f>O24</f>
        <v>1.3199811037410407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5.5949074074074075E-2</v>
      </c>
      <c r="L56" s="1044" t="s">
        <v>244</v>
      </c>
      <c r="M56" s="1045"/>
      <c r="N56" s="1045"/>
      <c r="O56" s="1046"/>
      <c r="P56" s="1047">
        <f>T30</f>
        <v>216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0.92398677261872841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0.50819272494030066</v>
      </c>
      <c r="E62" s="146"/>
      <c r="F62" s="304">
        <v>68</v>
      </c>
      <c r="G62" s="180" t="s">
        <v>231</v>
      </c>
      <c r="H62" s="182"/>
      <c r="I62" s="181">
        <f>SUM(I53:I61)</f>
        <v>2.3384125269844751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2.5425705877877975E-2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2.2637675929158849</v>
      </c>
      <c r="E64" s="146"/>
      <c r="F64" s="165">
        <v>70</v>
      </c>
      <c r="G64" s="167" t="s">
        <v>352</v>
      </c>
      <c r="H64" s="166"/>
      <c r="I64" s="162">
        <f>+I63+I62</f>
        <v>2.3638382328623533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42006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42006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2.2783829775312694</v>
      </c>
      <c r="F23" s="120">
        <f>E23</f>
        <v>2.2783829775312694</v>
      </c>
    </row>
    <row r="24" spans="2:28">
      <c r="B24" s="115" t="s">
        <v>44</v>
      </c>
      <c r="C24" s="108"/>
      <c r="D24" s="111"/>
      <c r="E24" s="111">
        <f>Assembly!H96</f>
        <v>5.9129548553204597E-2</v>
      </c>
      <c r="F24" s="120">
        <f>E24</f>
        <v>5.9129548553204597E-2</v>
      </c>
    </row>
    <row r="25" spans="2:28">
      <c r="B25" s="121" t="s">
        <v>40</v>
      </c>
      <c r="C25" s="108"/>
      <c r="D25" s="361"/>
      <c r="E25" s="122">
        <f>Assembly!H97</f>
        <v>2.6325706777878877E-2</v>
      </c>
      <c r="F25" s="123">
        <f>E25-Assembly!H85-Assembly!H86-Assembly!H88-Assembly!H89-'Machined Part #1'!I54-'Machined Part #1'!I58-'Pacific Quote #2'!I50-'Pacific Quote #2'!I54-'Pacific Quote #3'!I50-'Pacific Quote #3'!I54</f>
        <v>2.5425705877877978E-2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-2.3638382328623528</v>
      </c>
      <c r="F26" s="120">
        <f>F22-F23-F24-F25</f>
        <v>-2.3629382319623522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-2.3638382328623528</v>
      </c>
      <c r="F28" s="120">
        <f>F26-F27</f>
        <v>-2.3629382319623522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2.2783829775312694</v>
      </c>
      <c r="F34" s="395">
        <f>'Machined Part #1'!I55+'Machined Part #1'!I56+'Machined Part #1'!I57</f>
        <v>5.9129548553204597E-2</v>
      </c>
      <c r="G34" s="468">
        <f>'Machined Part #1'!I63+'Machined Part #1'!I54+'Machined Part #1'!I58</f>
        <v>2.6325706777878877E-2</v>
      </c>
      <c r="H34" s="327">
        <f>'Machined Part #1'!I64</f>
        <v>2.3638382328623533</v>
      </c>
      <c r="I34" s="327"/>
      <c r="J34" s="843">
        <f t="shared" ref="J34:J43" si="1">$H34</f>
        <v>2.3638382328623533</v>
      </c>
      <c r="K34" s="811"/>
      <c r="L34" s="327"/>
      <c r="M34" s="327">
        <f t="shared" ref="M34:M43" si="2">$H34</f>
        <v>2.3638382328623533</v>
      </c>
      <c r="N34" s="811"/>
      <c r="O34" s="327"/>
      <c r="P34" s="327">
        <f t="shared" ref="P34:P43" si="3">$H34</f>
        <v>2.3638382328623533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2.3638382328623533</v>
      </c>
      <c r="I44" s="467"/>
      <c r="J44" s="846">
        <f>SUM(J34:J43)</f>
        <v>2.3638382328623533</v>
      </c>
      <c r="K44" s="813"/>
      <c r="L44" s="467"/>
      <c r="M44" s="467">
        <f>SUM(M34:M43)</f>
        <v>2.3638382328623533</v>
      </c>
      <c r="N44" s="813"/>
      <c r="O44" s="467"/>
      <c r="P44" s="467">
        <f>SUM(P34:P43)</f>
        <v>2.3638382328623533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2.2783829775312694</v>
      </c>
      <c r="I95" s="478"/>
      <c r="J95" s="861">
        <f>J65+SUM(F46:F55)+SUM(F34:F43)+J32</f>
        <v>5.9129548553204597E-2</v>
      </c>
      <c r="K95" s="816"/>
      <c r="L95" s="478"/>
      <c r="M95" s="478">
        <f>M65+SUM(G46:G55)+SUM(G34:G43)+M32</f>
        <v>2.6325706777878877E-2</v>
      </c>
      <c r="N95" s="816"/>
      <c r="O95" s="478"/>
      <c r="P95" s="478">
        <f>P65+SUM(H46:H55)+SUM(H34:H43)+P32</f>
        <v>2.3638382328623533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5.9129548553204597E-2</v>
      </c>
      <c r="I96" s="397"/>
      <c r="J96" s="862">
        <f>J80+SUM(G46:G55)+SUM(G34:G43)</f>
        <v>2.6325706777878877E-2</v>
      </c>
      <c r="K96" s="822"/>
      <c r="L96" s="397"/>
      <c r="M96" s="397">
        <f>M80+SUM(H46:H55)+SUM(H34:H43)</f>
        <v>2.3638382328623533</v>
      </c>
      <c r="N96" s="822"/>
      <c r="O96" s="397"/>
      <c r="P96" s="397">
        <f>P80+SUM(J46:J55)+SUM(J34:J43)</f>
        <v>2.3638382328623533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2.6325706777878877E-2</v>
      </c>
      <c r="I97" s="326"/>
      <c r="J97" s="863">
        <f>J81+SUM(H46:H55)+SUM(H34:H43)+J91</f>
        <v>2.3638382328623533</v>
      </c>
      <c r="K97" s="815"/>
      <c r="L97" s="326"/>
      <c r="M97" s="326">
        <f>M81+SUM(J46:J55)+SUM(J34:J43)+M91</f>
        <v>2.3638382328623533</v>
      </c>
      <c r="N97" s="815"/>
      <c r="O97" s="326"/>
      <c r="P97" s="326">
        <f>P81+SUM(M46:M55)+SUM(M34:M43)+P91</f>
        <v>2.3638382328623533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2.3638382328623528</v>
      </c>
      <c r="I99" s="360"/>
      <c r="J99" s="865">
        <f>SUM(J95:J98)</f>
        <v>2.4492934881934367</v>
      </c>
      <c r="K99" s="817"/>
      <c r="L99" s="360"/>
      <c r="M99" s="360">
        <f>SUM(M95:M98)</f>
        <v>4.7540021725025854</v>
      </c>
      <c r="N99" s="817"/>
      <c r="O99" s="360"/>
      <c r="P99" s="360">
        <f>SUM(P95:P98)</f>
        <v>7.0915146985870603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2015-01-02T19:32:53Z</dcterms:modified>
</cp:coreProperties>
</file>