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<sst xmlns="http://schemas.openxmlformats.org/spreadsheetml/2006/main" count="3072" uniqueCount="710">
  <si>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</si>
  <si>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</si>
  <si>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</si>
  <si>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</si>
  <si>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</si>
  <si>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</si>
  <si>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</si>
  <si>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</si>
  <si>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</si>
  <si>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</si>
  <si>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</si>
  <si>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</si>
  <si>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</si>
  <si>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</si>
  <si>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</si>
  <si>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</si>
  <si>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</si>
  <si>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</si>
  <si>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</si>
  <si>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</si>
  <si>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</si>
  <si>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</si>
  <si>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</si>
  <si>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</si>
  <si>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</si>
  <si>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</si>
  <si>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</si>
  <si>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</si>
  <si>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</si>
  <si>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</si>
  <si>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</si>
  <si>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</si>
  <si>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</si>
  <si>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</si>
  <si>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</si>
  <si>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</si>
  <si>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</si>
  <si>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</si>
  <si>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</si>
  <si>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</si>
  <si>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</si>
  <si>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</si>
  <si>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</si>
  <si>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</si>
  <si>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</si>
  <si>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</si>
  <si>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</si>
  <si>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</si>
  <si>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</si>
  <si>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</si>
  <si>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</si>
  <si>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</si>
  <si>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</si>
  <si>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</si>
  <si>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</si>
  <si>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</si>
  <si>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</si>
  <si>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</si>
  <si>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</si>
  <si>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</si>
  <si>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</si>
  <si>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</si>
  <si>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</si>
  <si>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</si>
  <si>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</si>
  <si>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</si>
  <si>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</si>
  <si>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</si>
  <si>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</si>
  <si>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</si>
  <si>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</si>
  <si>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</si>
  <si>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</si>
  <si>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</si>
  <si>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</si>
  <si>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</si>
  <si>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</si>
  <si>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</si>
  <si>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</si>
  <si>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</si>
  <si>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</si>
  <si>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</si>
  <si>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</si>
  <si>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</si>
  <si>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</si>
  <si>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</si>
  <si>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</si>
  <si>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</si>
  <si>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</si>
  <si>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</si>
  <si>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</si>
  <si>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</si>
  <si>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</si>
  <si>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</si>
  <si>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</si>
  <si>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</si>
  <si>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</si>
  <si>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</si>
  <si>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</si>
  <si>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</si>
  <si>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</si>
  <si>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</si>
  <si>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</si>
  <si>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</si>
  <si>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</si>
  <si>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</si>
  <si>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</si>
  <si>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</si>
  <si>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</si>
  <si>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</si>
  <si>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</si>
  <si>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</si>
  <si>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</si>
  <si>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</si>
  <si>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</si>
  <si>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</si>
  <si>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</si>
  <si>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</si>
  <si>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</si>
  <si>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</si>
  <si>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</si>
  <si>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</si>
  <si>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</si>
  <si>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</si>
  <si>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</si>
  <si>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</si>
  <si>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</si>
  <si>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</si>
  <si>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</si>
  <si>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</si>
  <si>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</si>
  <si>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</si>
  <si>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</si>
  <si>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</si>
  <si>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</si>
  <si>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</si>
  <si>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</si>
  <si>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</si>
  <si>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</si>
  <si>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</si>
  <si>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</si>
  <si>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</si>
  <si>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</si>
  <si>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</si>
  <si>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</si>
  <si>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</si>
  <si>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</si>
  <si>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</si>
  <si>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</si>
  <si>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</si>
  <si>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</si>
  <si>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</si>
  <si>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</si>
  <si>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</si>
  <si>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</si>
  <si>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</si>
  <si>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</si>
  <si>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</si>
  <si>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</si>
  <si>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</si>
  <si>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</si>
  <si>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</si>
  <si>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</si>
  <si>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</si>
  <si>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</si>
  <si>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</si>
  <si>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</si>
  <si>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</si>
  <si>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</si>
  <si>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</si>
  <si>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</si>
  <si>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</si>
  <si>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</si>
  <si>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</si>
  <si>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</si>
  <si>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</si>
  <si>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</si>
  <si>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</si>
  <si>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</si>
  <si>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</si>
  <si>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</si>
  <si>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</si>
  <si>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</si>
  <si>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</si>
  <si>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</si>
  <si>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</si>
  <si>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</si>
  <si>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</si>
  <si>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</si>
  <si>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</si>
  <si>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</si>
  <si>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</si>
  <si>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</si>
  <si>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</si>
  <si>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</si>
  <si>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</si>
  <si>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</si>
  <si>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</si>
  <si>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</si>
  <si>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</si>
  <si>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</si>
  <si>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</si>
  <si>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</si>
  <si>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</si>
  <si>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</si>
  <si>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</si>
  <si>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</si>
  <si>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</si>
  <si>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</si>
  <si>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</si>
  <si>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</si>
  <si>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</si>
  <si>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</si>
  <si>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</si>
  <si>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</si>
  <si>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</si>
  <si>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</si>
  <si>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</si>
  <si>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</si>
  <si>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</si>
  <si>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</si>
  <si>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</si>
  <si>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</si>
  <si>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</si>
  <si>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</si>
  <si>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</si>
  <si>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</si>
  <si>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</si>
  <si>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</si>
  <si>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</si>
  <si>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</si>
  <si>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</si>
  <si>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</si>
  <si>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</si>
  <si>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</si>
  <si>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</si>
  <si>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</si>
  <si>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</si>
  <si>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</si>
  <si>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</si>
  <si>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</si>
  <si>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</si>
  <si>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</si>
  <si>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</si>
  <si>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</si>
  <si>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</si>
  <si>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</si>
  <si>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</si>
  <si>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</si>
  <si>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</si>
  <si>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</si>
  <si>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</si>
  <si>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</si>
  <si>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</si>
  <si>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</si>
  <si>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</si>
  <si>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</si>
  <si>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</si>
  <si>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</si>
  <si>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</si>
  <si>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</si>
  <si>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</si>
  <si>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</si>
  <si>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</si>
  <si>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</si>
  <si>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</si>
  <si>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</si>
  <si>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</si>
  <si>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</si>
  <si>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</si>
  <si>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</si>
  <si>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</si>
  <si>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</si>
  <si>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</si>
  <si>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</si>
  <si>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</si>
  <si>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</si>
  <si>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</si>
  <si>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</si>
  <si>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</si>
  <si>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</si>
  <si>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</si>
  <si>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</si>
  <si>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</si>
  <si>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</si>
  <si>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</si>
  <si>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</si>
  <si>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</si>
  <si>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</si>
  <si>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</si>
  <si>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</si>
  <si>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</si>
  <si>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</si>
  <si>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</si>
  <si>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</si>
  <si>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</si>
  <si>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</si>
  <si>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</si>
  <si>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</si>
  <si>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</si>
  <si>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</si>
  <si>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</si>
  <si>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</si>
  <si>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</si>
  <si>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</si>
  <si>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</si>
  <si>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</si>
  <si>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</si>
  <si>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</si>
  <si>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</si>
  <si>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</si>
  <si>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</si>
  <si>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</si>
  <si>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</si>
  <si>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</si>
  <si>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</si>
  <si>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</si>
  <si>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</si>
  <si>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</si>
  <si>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</si>
  <si>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</si>
  <si>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</si>
  <si>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</si>
  <si>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</si>
  <si>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</si>
  <si>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</si>
  <si>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</si>
  <si>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</si>
  <si>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</si>
  <si>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</si>
  <si>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</si>
  <si>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</si>
  <si>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</si>
  <si>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</si>
  <si>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</si>
  <si>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</si>
  <si>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</si>
  <si>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</si>
  <si>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</si>
  <si>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</si>
  <si>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</si>
  <si>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</si>
  <si>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</si>
  <si>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</si>
  <si>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</si>
  <si>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</si>
  <si>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</si>
  <si>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</si>
  <si>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</si>
  <si>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</si>
  <si>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</si>
  <si>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</si>
  <si>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</si>
  <si>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</si>
  <si>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</si>
  <si>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</si>
  <si>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</si>
  <si>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</si>
  <si>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</si>
  <si>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</si>
  <si>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</si>
  <si>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</si>
  <si>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</si>
  <si>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</si>
  <si>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</si>
  <si>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</si>
  <si>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</si>
  <si>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</si>
  <si>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</si>
  <si>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</si>
  <si>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</si>
  <si>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</si>
  <si>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</si>
  <si>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</si>
  <si>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</si>
  <si>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</si>
  <si>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</si>
  <si>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</si>
  <si>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</si>
  <si>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</si>
  <si>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</si>
  <si>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</si>
  <si>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</si>
  <si>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</si>
  <si>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</si>
  <si>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</si>
  <si>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</si>
  <si>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</si>
  <si>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</si>
  <si>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</si>
  <si>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</si>
  <si>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</si>
  <si>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</si>
  <si>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</si>
  <si>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</si>
  <si>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</si>
  <si>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</si>
  <si>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</si>
  <si>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</si>
  <si>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</si>
  <si>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</si>
  <si>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</si>
  <si>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</si>
  <si>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</si>
  <si>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</si>
  <si>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</si>
  <si>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</si>
  <si>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</si>
  <si>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</si>
  <si>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</si>
  <si>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</si>
  <si>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</si>
  <si>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</si>
  <si>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</si>
  <si>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</si>
  <si>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</si>
  <si>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</si>
  <si>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</si>
  <si>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</si>
  <si>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</si>
  <si>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</si>
  <si>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</si>
  <si>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</si>
  <si>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</si>
  <si>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</si>
  <si>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</si>
  <si>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</si>
  <si>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</si>
  <si>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</si>
  <si>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</si>
  <si>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</si>
  <si>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</si>
  <si>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</si>
  <si>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</si>
  <si>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</si>
  <si>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</si>
  <si>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</si>
  <si>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</si>
  <si>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</si>
  <si>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</si>
  <si>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</si>
  <si>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</si>
  <si>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</si>
  <si>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</si>
  <si>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</si>
  <si>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</si>
  <si>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</si>
  <si>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</si>
  <si>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</si>
  <si>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</si>
  <si>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</si>
  <si>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</si>
  <si>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</si>
  <si>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</si>
  <si>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</si>
  <si>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</si>
  <si>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</si>
  <si>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</si>
  <si>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</si>
  <si>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</si>
  <si>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</si>
  <si>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</si>
  <si>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</si>
  <si>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</si>
  <si>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</si>
  <si>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</si>
  <si>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</si>
  <si>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</si>
  <si>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</si>
  <si>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</si>
  <si>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</si>
  <si>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</si>
  <si>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</si>
  <si>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</si>
  <si>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</si>
  <si>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</si>
  <si>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</si>
  <si>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</si>
  <si>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</si>
  <si>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</si>
  <si>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</si>
  <si>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</si>
  <si>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</si>
  <si>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</si>
  <si>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</si>
  <si>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</si>
  <si>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</si>
  <si>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</si>
  <si>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</si>
  <si>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</si>
  <si>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</si>
  <si>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</si>
  <si>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</si>
  <si>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</si>
  <si>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</si>
  <si>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</si>
  <si>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</si>
  <si>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</si>
  <si>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</si>
  <si>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</si>
  <si>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</si>
  <si>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</si>
  <si>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</si>
  <si>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</si>
  <si>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</si>
  <si>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</si>
  <si>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</si>
  <si>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</si>
  <si>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</si>
  <si>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</si>
  <si>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</si>
  <si>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</si>
  <si>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</si>
  <si>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</si>
  <si>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</si>
  <si>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</si>
  <si>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</si>
  <si>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</si>
  <si>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</si>
  <si>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</si>
  <si>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</si>
  <si>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</si>
  <si>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</si>
  <si>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</si>
  <si>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</si>
  <si>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</si>
  <si>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</si>
  <si>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</si>
  <si>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</si>
  <si>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</si>
  <si>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</si>
  <si>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</si>
  <si>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</si>
  <si>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</si>
  <si>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</si>
  <si>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</si>
  <si>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</si>
  <si>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</si>
  <si>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</si>
  <si>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</si>
  <si>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</si>
  <si>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</si>
  <si>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</si>
  <si>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</si>
  <si>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</si>
  <si>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</si>
  <si>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</si>
  <si>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</si>
  <si>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</si>
  <si>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</si>
  <si>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</si>
  <si>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</si>
  <si>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</si>
  <si>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</si>
  <si>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</si>
  <si>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</si>
  <si>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</si>
  <si>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</si>
  <si>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</si>
  <si>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</si>
  <si>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</si>
  <si>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</si>
  <si>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</si>
  <si>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</si>
  <si>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</si>
  <si>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</si>
  <si>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</si>
  <si>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</si>
  <si>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</si>
  <si>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</si>
  <si>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</si>
  <si>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</si>
  <si>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</si>
  <si>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</si>
  <si>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</si>
  <si>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</si>
  <si>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</si>
  <si>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</si>
  <si>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</si>
  <si>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</si>
  <si>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</si>
  <si>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</si>
  <si>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</si>
  <si>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</si>
  <si>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</si>
  <si>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</si>
  <si>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</si>
  <si>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</si>
  <si>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</si>
  <si>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</si>
  <si>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</si>
  <si>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</si>
  <si>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</si>
  <si>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</si>
  <si>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</si>
  <si>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</si>
  <si>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</si>
  <si>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</si>
  <si>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</si>
  <si>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</si>
  <si>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</si>
  <si>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</si>
  <si>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</si>
  <si>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</si>
  <si>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</si>
  <si>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</si>
  <si>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</si>
  <si>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</si>
  <si>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</si>
  <si>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</si>
  <si>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</si>
  <si>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</si>
  <si>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</si>
  <si>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</si>
  <si>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</si>
  <si>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</si>
  <si>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</si>
  <si>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</si>
  <si>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</si>
  <si>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</si>
  <si>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</si>
  <si>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</si>
  <si>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</si>
  <si>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</si>
  <si>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</si>
  <si>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</si>
  <si>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</si>
  <si>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</si>
  <si>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</si>
  <si>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</si>
  <si>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</si>
  <si>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</si>
  <si>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</si>
  <si>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</si>
  <si>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</si>
  <si>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</si>
  <si>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</si>
  <si>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</si>
  <si>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</si>
  <si>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</si>
  <si>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</si>
  <si>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</si>
  <si>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</si>
  <si>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</si>
  <si>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</si>
  <si>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</si>
  <si>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</si>
  <si>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</si>
  <si>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</si>
  <si>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</si>
  <si>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</si>
  <si>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</si>
  <si>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</si>
  <si>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</si>
  <si>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</si>
  <si>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</si>
  <si>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</si>
  <si>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</si>
  <si>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</si>
  <si>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</si>
  <si>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</si>
  <si>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</si>
  <si>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</si>
  <si>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</si>
  <si>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</si>
  <si>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</si>
  <si>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</si>
  <si>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</si>
  <si>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</si>
  <si>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</si>
  <si>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</si>
  <si>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</si>
  <si>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</si>
  <si>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</si>
  <si>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</si>
  <si>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</si>
  <si>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</si>
  <si>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</si>
  <si>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</si>
  <si>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</si>
  <si>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</si>
  <si>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</si>
  <si>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</si>
  <si>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</si>
  <si>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</si>
  <si>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</si>
  <si>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</si>
  <si>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</si>
  <si>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</si>
  <si>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</si>
  <si>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</si>
  <si>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</si>
  <si>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</si>
  <si>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</si>
  <si>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</si>
  <si>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</si>
  <si>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</si>
  <si>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</si>
  <si>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</si>
  <si>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</si>
  <si>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</si>
  <si>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</si>
  <si>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</si>
  <si>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</si>
  <si>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</si>
  <si>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</si>
  <si>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</si>
  <si>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</si>
  <si>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PWN4007    S4</t>
  </si>
  <si>
    <t>PWN4007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</si>
</sst>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PWN4007    S4</v>
      </c>
      <c r="Q5" s="348"/>
      <c r="R5" s="226"/>
      <c r="S5" s="226"/>
      <c r="T5" s="226"/>
      <c r="U5" s="349" t="s">
        <v>16</v>
      </c>
      <c r="V5" s="919">
        <f ca="1" xml:space="preserve"> TODAY()</f>
        <v>41911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0.47</v>
      </c>
      <c r="P13" s="158"/>
      <c r="Q13" s="974" t="s">
        <v>312</v>
      </c>
      <c r="R13" s="984"/>
      <c r="S13" s="1000">
        <f>+C20</f>
        <v>0.25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3" t="s">
        <v>309</v>
      </c>
      <c r="M15" s="975"/>
      <c r="N15" s="252"/>
      <c r="O15" s="789">
        <v>6.5000000000000002E-2</v>
      </c>
      <c r="P15" s="158"/>
      <c r="Q15" s="974" t="s">
        <v>308</v>
      </c>
      <c r="R15" s="984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675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0.56499999999999995</v>
      </c>
      <c r="P18" s="158"/>
      <c r="Q18" s="974" t="s">
        <v>302</v>
      </c>
      <c r="R18" s="975"/>
      <c r="S18" s="984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1.7903703703703706E-2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4" t="s">
        <v>299</v>
      </c>
      <c r="R20" s="984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0.57064999999999999</v>
      </c>
      <c r="P22" s="158"/>
      <c r="Q22" s="974" t="s">
        <v>296</v>
      </c>
      <c r="R22" s="975"/>
      <c r="S22" s="975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8.6650450947579321E-3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4.8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5.1799999999999997E-3</v>
      </c>
      <c r="P30" s="158"/>
      <c r="Q30" s="931" t="s">
        <v>287</v>
      </c>
      <c r="R30" s="932"/>
      <c r="S30" s="933"/>
      <c r="T30" s="929">
        <f>IF(ISERROR(T29*0.9),"",T29*0.9)</f>
        <v>675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3.4850450947579324E-3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656.25105090637726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1.7903703703703706E-2</v>
      </c>
      <c r="L56" s="1044" t="s">
        <v>244</v>
      </c>
      <c r="M56" s="1045"/>
      <c r="N56" s="1045"/>
      <c r="O56" s="1046"/>
      <c r="P56" s="1047">
        <f>T30</f>
        <v>675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5.1446103123149858E-2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9.0601710662094326E-3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6.0506274189359291E-2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2.1070165270254494E-2</v>
      </c>
      <c r="F24" s="120">
        <f>E24</f>
        <v>2.1070165270254494E-2</v>
      </c>
    </row>
    <row r="25" spans="2:28">
      <c r="B25" s="121" t="s">
        <v>40</v>
      </c>
      <c r="C25" s="108"/>
      <c r="D25" s="361"/>
      <c r="E25" s="122">
        <f>Assembly!H97</f>
        <v>9.9601719662103325E-3</v>
      </c>
      <c r="F25" s="123">
        <f>E25-Assembly!H85-Assembly!H86-Assembly!H88-Assembly!H89-'Machined Part #1'!I54-'Machined Part #1'!I58-'Pacific Quote #2'!I50-'Pacific Quote #2'!I54-'Pacific Quote #3'!I50-'Pacific Quote #3'!I54</f>
        <v>9.0601710662094326E-3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-6.0506274189359298E-2</v>
      </c>
      <c r="F26" s="120">
        <f>F22-F23-F24-F25</f>
        <v>-5.96062732893584E-2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-6.0506274189359298E-2</v>
      </c>
      <c r="F28" s="120">
        <f>F26-F27</f>
        <v>-5.96062732893584E-2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2.1070165270254494E-2</v>
      </c>
      <c r="G34" s="468">
        <f>'Machined Part #1'!I63+'Machined Part #1'!I54+'Machined Part #1'!I58</f>
        <v>9.9601719662103325E-3</v>
      </c>
      <c r="H34" s="327">
        <f>'Machined Part #1'!I64</f>
        <v>6.0506274189359291E-2</v>
      </c>
      <c r="I34" s="327"/>
      <c r="J34" s="843">
        <f t="shared" ref="J34:J43" si="1">$H34</f>
        <v>6.0506274189359291E-2</v>
      </c>
      <c r="K34" s="811"/>
      <c r="L34" s="327"/>
      <c r="M34" s="327">
        <f t="shared" ref="M34:M43" si="2">$H34</f>
        <v>6.0506274189359291E-2</v>
      </c>
      <c r="N34" s="811"/>
      <c r="O34" s="327"/>
      <c r="P34" s="327">
        <f t="shared" ref="P34:P43" si="3">$H34</f>
        <v>6.0506274189359291E-2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6.0506274189359291E-2</v>
      </c>
      <c r="I44" s="467"/>
      <c r="J44" s="846">
        <f>SUM(J34:J43)</f>
        <v>6.0506274189359291E-2</v>
      </c>
      <c r="K44" s="813"/>
      <c r="L44" s="467"/>
      <c r="M44" s="467">
        <f>SUM(M34:M43)</f>
        <v>6.0506274189359291E-2</v>
      </c>
      <c r="N44" s="813"/>
      <c r="O44" s="467"/>
      <c r="P44" s="467">
        <f>SUM(P34:P43)</f>
        <v>6.0506274189359291E-2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2.1070165270254494E-2</v>
      </c>
      <c r="K95" s="816"/>
      <c r="L95" s="478"/>
      <c r="M95" s="478">
        <f>M65+SUM(G46:G55)+SUM(G34:G43)+M32</f>
        <v>9.9601719662103325E-3</v>
      </c>
      <c r="N95" s="816"/>
      <c r="O95" s="478"/>
      <c r="P95" s="478">
        <f>P65+SUM(H46:H55)+SUM(H34:H43)+P32</f>
        <v>6.0506274189359291E-2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2.1070165270254494E-2</v>
      </c>
      <c r="I96" s="397"/>
      <c r="J96" s="862">
        <f>J80+SUM(G46:G55)+SUM(G34:G43)</f>
        <v>9.9601719662103325E-3</v>
      </c>
      <c r="K96" s="822"/>
      <c r="L96" s="397"/>
      <c r="M96" s="397">
        <f>M80+SUM(H46:H55)+SUM(H34:H43)</f>
        <v>6.0506274189359291E-2</v>
      </c>
      <c r="N96" s="822"/>
      <c r="O96" s="397"/>
      <c r="P96" s="397">
        <f>P80+SUM(J46:J55)+SUM(J34:J43)</f>
        <v>6.0506274189359291E-2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9.9601719662103325E-3</v>
      </c>
      <c r="I97" s="326"/>
      <c r="J97" s="863">
        <f>J81+SUM(H46:H55)+SUM(H34:H43)+J91</f>
        <v>6.0506274189359291E-2</v>
      </c>
      <c r="K97" s="815"/>
      <c r="L97" s="326"/>
      <c r="M97" s="326">
        <f>M81+SUM(J46:J55)+SUM(J34:J43)+M91</f>
        <v>6.0506274189359291E-2</v>
      </c>
      <c r="N97" s="815"/>
      <c r="O97" s="326"/>
      <c r="P97" s="326">
        <f>P81+SUM(M46:M55)+SUM(M34:M43)+P91</f>
        <v>6.0506274189359291E-2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6.0506274189359298E-2</v>
      </c>
      <c r="I99" s="360"/>
      <c r="J99" s="865">
        <f>SUM(J95:J98)</f>
        <v>9.1536611425824116E-2</v>
      </c>
      <c r="K99" s="817"/>
      <c r="L99" s="360"/>
      <c r="M99" s="360">
        <f>SUM(M95:M98)</f>
        <v>0.13097272034492891</v>
      </c>
      <c r="N99" s="817"/>
      <c r="O99" s="360"/>
      <c r="P99" s="360">
        <f>SUM(P95:P98)</f>
        <v>0.18151882256807789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2014-09-29T16:12:57Z</dcterms:modified>
</cp:coreProperties>
</file>