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M37" s="1"/>
  <c r="I60" i="25"/>
  <c r="H40" i="1" s="1"/>
  <c r="P40" s="1"/>
  <c r="I60" i="28"/>
  <c r="H43" i="1" s="1"/>
  <c r="J43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7" i="1" l="1"/>
  <c r="M38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E23" i="5" s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R94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<sst xmlns="http://schemas.openxmlformats.org/spreadsheetml/2006/main" count="3073" uniqueCount="711">
  <si>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</si>
  <si>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</si>
  <si>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</si>
  <si>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</si>
  <si>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</si>
  <si>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</si>
  <si>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</si>
  <si>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</si>
  <si>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</si>
  <si>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</si>
  <si>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</si>
  <si>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</si>
  <si>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</si>
  <si>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</si>
  <si>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</si>
  <si>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</si>
  <si>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</si>
  <si>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</si>
  <si>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</si>
  <si>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</si>
  <si>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</si>
  <si>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</si>
  <si>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</si>
  <si>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</si>
  <si>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</si>
  <si>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</si>
  <si>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</si>
  <si>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</si>
  <si>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</si>
  <si>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</si>
  <si>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</si>
  <si>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</si>
  <si>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</si>
  <si>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</si>
  <si>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</si>
  <si>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</si>
  <si>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</si>
  <si>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</si>
  <si>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</si>
  <si>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</si>
  <si>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</si>
  <si>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</si>
  <si>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</si>
  <si>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</si>
  <si>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</si>
  <si>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</si>
  <si>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</si>
  <si>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</si>
  <si>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</si>
  <si>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</si>
  <si>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</si>
  <si>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</si>
  <si>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</si>
  <si>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</si>
  <si>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</si>
  <si>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</si>
  <si>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</si>
  <si>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</si>
  <si>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</si>
  <si>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</si>
  <si>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</si>
  <si>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</si>
  <si>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</si>
  <si>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</si>
  <si>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</si>
  <si>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</si>
  <si>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</si>
  <si>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</si>
  <si>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</si>
  <si>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</si>
  <si>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</si>
  <si>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</si>
  <si>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</si>
  <si>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</si>
  <si>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</si>
  <si>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</si>
  <si>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</si>
  <si>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</si>
  <si>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</si>
  <si>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</si>
  <si>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</si>
  <si>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</si>
  <si>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</si>
  <si>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</si>
  <si>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</si>
  <si>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</si>
  <si>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</si>
  <si>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</si>
  <si>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</si>
  <si>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</si>
  <si>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</si>
  <si>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</si>
  <si>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</si>
  <si>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</si>
  <si>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</si>
  <si>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</si>
  <si>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</si>
  <si>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</si>
  <si>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</si>
  <si>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</si>
  <si>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</si>
  <si>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</si>
  <si>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</si>
  <si>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</si>
  <si>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</si>
  <si>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</si>
  <si>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</si>
  <si>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</si>
  <si>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</si>
  <si>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</si>
  <si>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</si>
  <si>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</si>
  <si>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</si>
  <si>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</si>
  <si>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</si>
  <si>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</si>
  <si>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</si>
  <si>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</si>
  <si>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</si>
  <si>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</si>
  <si>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</si>
  <si>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</si>
  <si>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</si>
  <si>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</si>
  <si>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</si>
  <si>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</si>
  <si>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</si>
  <si>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</si>
  <si>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</si>
  <si>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</si>
  <si>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</si>
  <si>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</si>
  <si>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</si>
  <si>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</si>
  <si>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</si>
  <si>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</si>
  <si>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</si>
  <si>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</si>
  <si>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</si>
  <si>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</si>
  <si>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</si>
  <si>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</si>
  <si>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</si>
  <si>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</si>
  <si>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</si>
  <si>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</si>
  <si>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</si>
  <si>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</si>
  <si>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</si>
  <si>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</si>
  <si>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</si>
  <si>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</si>
  <si>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</si>
  <si>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</si>
  <si>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</si>
  <si>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</si>
  <si>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</si>
  <si>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</si>
  <si>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</si>
  <si>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</si>
  <si>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</si>
  <si>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</si>
  <si>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</si>
  <si>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</si>
  <si>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</si>
  <si>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</si>
  <si>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</si>
  <si>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</si>
  <si>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</si>
  <si>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</si>
  <si>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</si>
  <si>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</si>
  <si>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</si>
  <si>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</si>
  <si>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</si>
  <si>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</si>
  <si>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</si>
  <si>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</si>
  <si>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</si>
  <si>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</si>
  <si>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</si>
  <si>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</si>
  <si>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</si>
  <si>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</si>
  <si>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</si>
  <si>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</si>
  <si>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</si>
  <si>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</si>
  <si>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</si>
  <si>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</si>
  <si>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</si>
  <si>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</si>
  <si>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</si>
  <si>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</si>
  <si>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</si>
  <si>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</si>
  <si>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</si>
  <si>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</si>
  <si>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</si>
  <si>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</si>
  <si>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</si>
  <si>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</si>
  <si>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</si>
  <si>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</si>
  <si>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</si>
  <si>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</si>
  <si>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</si>
  <si>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</si>
  <si>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</si>
  <si>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</si>
  <si>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</si>
  <si>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</si>
  <si>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</si>
  <si>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</si>
  <si>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</si>
  <si>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</si>
  <si>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</si>
  <si>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</si>
  <si>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</si>
  <si>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</si>
  <si>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</si>
  <si>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</si>
  <si>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</si>
  <si>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</si>
  <si>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</si>
  <si>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</si>
  <si>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</si>
  <si>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</si>
  <si>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</si>
  <si>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</si>
  <si>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</si>
  <si>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</si>
  <si>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</si>
  <si>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</si>
  <si>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</si>
  <si>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</si>
  <si>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</si>
  <si>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</si>
  <si>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</si>
  <si>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</si>
  <si>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</si>
  <si>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</si>
  <si>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</si>
  <si>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</si>
  <si>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</si>
  <si>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</si>
  <si>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</si>
  <si>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</si>
  <si>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</si>
  <si>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</si>
  <si>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</si>
  <si>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</si>
  <si>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</si>
  <si>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</si>
  <si>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</si>
  <si>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</si>
  <si>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</si>
  <si>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</si>
  <si>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</si>
  <si>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</si>
  <si>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</si>
  <si>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</si>
  <si>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</si>
  <si>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</si>
  <si>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</si>
  <si>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</si>
  <si>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</si>
  <si>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</si>
  <si>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</si>
  <si>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</si>
  <si>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</si>
  <si>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</si>
  <si>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</si>
  <si>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</si>
  <si>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</si>
  <si>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</si>
  <si>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</si>
  <si>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</si>
  <si>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</si>
  <si>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</si>
  <si>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</si>
  <si>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</si>
  <si>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</si>
  <si>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</si>
  <si>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</si>
  <si>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</si>
  <si>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</si>
  <si>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</si>
  <si>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</si>
  <si>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</si>
  <si>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</si>
  <si>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</si>
  <si>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</si>
  <si>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</si>
  <si>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</si>
  <si>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</si>
  <si>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</si>
  <si>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</si>
  <si>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</si>
  <si>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</si>
  <si>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</si>
  <si>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</si>
  <si>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</si>
  <si>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</si>
  <si>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</si>
  <si>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</si>
  <si>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</si>
  <si>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</si>
  <si>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</si>
  <si>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</si>
  <si>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</si>
  <si>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</si>
  <si>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</si>
  <si>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</si>
  <si>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</si>
  <si>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</si>
  <si>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</si>
  <si>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</si>
  <si>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</si>
  <si>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</si>
  <si>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</si>
  <si>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</si>
  <si>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</si>
  <si>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</si>
  <si>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</si>
  <si>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</si>
  <si>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</si>
  <si>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</si>
  <si>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</si>
  <si>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</si>
  <si>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</si>
  <si>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</si>
  <si>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</si>
  <si>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</si>
  <si>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</si>
  <si>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</si>
  <si>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</si>
  <si>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</si>
  <si>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</si>
  <si>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</si>
  <si>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</si>
  <si>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</si>
  <si>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</si>
  <si>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</si>
  <si>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</si>
  <si>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</si>
  <si>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</si>
  <si>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</si>
  <si>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</si>
  <si>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</si>
  <si>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</si>
  <si>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</si>
  <si>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</si>
  <si>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</si>
  <si>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</si>
  <si>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</si>
  <si>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</si>
  <si>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</si>
  <si>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</si>
  <si>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</si>
  <si>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</si>
  <si>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</si>
  <si>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</si>
  <si>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</si>
  <si>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</si>
  <si>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</si>
  <si>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</si>
  <si>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</si>
  <si>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</si>
  <si>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</si>
  <si>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</si>
  <si>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</si>
  <si>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</si>
  <si>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</si>
  <si>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</si>
  <si>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</si>
  <si>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</si>
  <si>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</si>
  <si>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</si>
  <si>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</si>
  <si>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</si>
  <si>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</si>
  <si>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</si>
  <si>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</si>
  <si>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</si>
  <si>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</si>
  <si>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</si>
  <si>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</si>
  <si>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</si>
  <si>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</si>
  <si>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</si>
  <si>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</si>
  <si>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</si>
  <si>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</si>
  <si>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</si>
  <si>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</si>
  <si>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</si>
  <si>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</si>
  <si>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</si>
  <si>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</si>
  <si>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</si>
  <si>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</si>
  <si>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</si>
  <si>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</si>
  <si>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</si>
  <si>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</si>
  <si>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</si>
  <si>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</si>
  <si>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</si>
  <si>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</si>
  <si>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</si>
  <si>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</si>
  <si>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</si>
  <si>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</si>
  <si>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</si>
  <si>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</si>
  <si>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</si>
  <si>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</si>
  <si>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</si>
  <si>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</si>
  <si>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</si>
  <si>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</si>
  <si>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</si>
  <si>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</si>
  <si>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</si>
  <si>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</si>
  <si>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</si>
  <si>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</si>
  <si>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</si>
  <si>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</si>
  <si>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</si>
  <si>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</si>
  <si>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</si>
  <si>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</si>
  <si>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</si>
  <si>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</si>
  <si>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</si>
  <si>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</si>
  <si>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</si>
  <si>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</si>
  <si>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</si>
  <si>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</si>
  <si>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</si>
  <si>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</si>
  <si>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</si>
  <si>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</si>
  <si>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</si>
  <si>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</si>
  <si>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</si>
  <si>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</si>
  <si>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</si>
  <si>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</si>
  <si>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</si>
  <si>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</si>
  <si>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</si>
  <si>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</si>
  <si>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</si>
  <si>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</si>
  <si>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</si>
  <si>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</si>
  <si>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</si>
  <si>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</si>
  <si>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</si>
  <si>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</si>
  <si>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</si>
  <si>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</si>
  <si>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</si>
  <si>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</si>
  <si>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</si>
  <si>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</si>
  <si>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</si>
  <si>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</si>
  <si>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</si>
  <si>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</si>
  <si>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</si>
  <si>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</si>
  <si>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</si>
  <si>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</si>
  <si>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</si>
  <si>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</si>
  <si>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</si>
  <si>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</si>
  <si>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</si>
  <si>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</si>
  <si>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</si>
  <si>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</si>
  <si>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</si>
  <si>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</si>
  <si>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</si>
  <si>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</si>
  <si>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</si>
  <si>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</si>
  <si>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</si>
  <si>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</si>
  <si>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</si>
  <si>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</si>
  <si>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</si>
  <si>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</si>
  <si>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</si>
  <si>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</si>
  <si>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</si>
  <si>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</si>
  <si>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</si>
  <si>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</si>
  <si>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</si>
  <si>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</si>
  <si>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</si>
  <si>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</si>
  <si>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</si>
  <si>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</si>
  <si>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</si>
  <si>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</si>
  <si>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</si>
  <si>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</si>
  <si>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</si>
  <si>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</si>
  <si>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</si>
  <si>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</si>
  <si>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</si>
  <si>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</si>
  <si>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</si>
  <si>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</si>
  <si>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</si>
  <si>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</si>
  <si>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</si>
  <si>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</si>
  <si>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</si>
  <si>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</si>
  <si>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</si>
  <si>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</si>
  <si>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</si>
  <si>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</si>
  <si>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</si>
  <si>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</si>
  <si>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</si>
  <si>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</si>
  <si>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</si>
  <si>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</si>
  <si>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</si>
  <si>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</si>
  <si>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</si>
  <si>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</si>
  <si>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</si>
  <si>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</si>
  <si>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</si>
  <si>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</si>
  <si>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</si>
  <si>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</si>
  <si>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</si>
  <si>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</si>
  <si>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</si>
  <si>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</si>
  <si>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</si>
  <si>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</si>
  <si>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</si>
  <si>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</si>
  <si>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</si>
  <si>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</si>
  <si>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</si>
  <si>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</si>
  <si>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</si>
  <si>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</si>
  <si>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</si>
  <si>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</si>
  <si>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</si>
  <si>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</si>
  <si>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</si>
  <si>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</si>
  <si>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</si>
  <si>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</si>
  <si>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</si>
  <si>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</si>
  <si>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</si>
  <si>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</si>
  <si>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</si>
  <si>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</si>
  <si>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</si>
  <si>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</si>
  <si>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</si>
  <si>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</si>
  <si>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</si>
  <si>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</si>
  <si>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</si>
  <si>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</si>
  <si>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</si>
  <si>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</si>
  <si>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</si>
  <si>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</si>
  <si>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</si>
  <si>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</si>
  <si>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</si>
  <si>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</si>
  <si>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</si>
  <si>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</si>
  <si>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</si>
  <si>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</si>
  <si>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</si>
  <si>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</si>
  <si>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</si>
  <si>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</si>
  <si>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</si>
  <si>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</si>
  <si>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</si>
  <si>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</si>
  <si>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</si>
  <si>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</si>
  <si>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</si>
  <si>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</si>
  <si>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</si>
  <si>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</si>
  <si>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</si>
  <si>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</si>
  <si>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</si>
  <si>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</si>
  <si>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</si>
  <si>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</si>
  <si>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</si>
  <si>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</si>
  <si>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</si>
  <si>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</si>
  <si>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</si>
  <si>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</si>
  <si>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</si>
  <si>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</si>
  <si>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</si>
  <si>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</si>
  <si>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</si>
  <si>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</si>
  <si>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</si>
  <si>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</si>
  <si>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</si>
  <si>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</si>
  <si>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</si>
  <si>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</si>
  <si>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</si>
  <si>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</si>
  <si>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</si>
  <si>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</si>
  <si>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</si>
  <si>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</si>
  <si>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</si>
  <si>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</si>
  <si>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</si>
  <si>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</si>
  <si>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</si>
  <si>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</si>
  <si>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</si>
  <si>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</si>
  <si>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</si>
  <si>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</si>
  <si>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</si>
  <si>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</si>
  <si>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</si>
  <si>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</si>
  <si>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</si>
  <si>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</si>
  <si>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</si>
  <si>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</si>
  <si>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</si>
  <si>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</si>
  <si>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</si>
  <si>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</si>
  <si>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</si>
  <si>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</si>
  <si>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</si>
  <si>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</si>
  <si>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</si>
  <si>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</si>
  <si>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</si>
  <si>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</si>
  <si>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</si>
  <si>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</si>
  <si>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</si>
  <si>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</si>
  <si>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</si>
  <si>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</si>
  <si>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</si>
  <si>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</si>
  <si>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</si>
  <si>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</si>
  <si>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</si>
  <si>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</si>
  <si>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</si>
  <si>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</si>
  <si>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</si>
  <si>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</si>
  <si>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</si>
  <si>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</si>
  <si>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</si>
  <si>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</si>
  <si>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</si>
  <si>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</si>
  <si>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</si>
  <si>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</si>
  <si>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</si>
  <si>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</si>
  <si>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</si>
  <si>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</si>
  <si>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</si>
  <si>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</si>
  <si>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</si>
  <si>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</si>
  <si>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</si>
  <si>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</si>
  <si>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</si>
  <si>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</si>
  <si>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</si>
  <si>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</si>
  <si>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SP5057</t>
  </si>
  <si>
    <t>SP5057      S3</t>
  </si>
  <si>
    <t>CHG'D FACING TO .025 AND SCRAP TO 0 PER KM 7/23/15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</si>
</sst>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709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SP5057      S3</v>
      </c>
      <c r="Q5" s="348"/>
      <c r="R5" s="226"/>
      <c r="S5" s="226"/>
      <c r="T5" s="226"/>
      <c r="U5" s="349" t="s">
        <v>16</v>
      </c>
      <c r="V5" s="920">
        <f ca="1" xml:space="preserve"> TODAY()</f>
        <v>42208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7" t="s">
        <v>710</v>
      </c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2"/>
      <c r="C9" s="1004"/>
      <c r="D9" s="1005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9">
        <v>1.216</v>
      </c>
      <c r="P13" s="158"/>
      <c r="Q13" s="974" t="s">
        <v>312</v>
      </c>
      <c r="R13" s="984"/>
      <c r="S13" s="1000">
        <f>+C20</f>
        <v>0.875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1" t="s">
        <v>306</v>
      </c>
      <c r="C15" s="1003" t="s">
        <v>305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83" t="s">
        <v>309</v>
      </c>
      <c r="M15" s="975"/>
      <c r="N15" s="252"/>
      <c r="O15" s="790">
        <v>6.5000000000000002E-2</v>
      </c>
      <c r="P15" s="158"/>
      <c r="Q15" s="974" t="s">
        <v>308</v>
      </c>
      <c r="R15" s="984"/>
      <c r="S15" s="789">
        <v>1.3375999999999999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2.5000000000000001E-2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405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8" t="s">
        <v>304</v>
      </c>
      <c r="R17" s="1019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9">
        <f>SUM(O13:O16)</f>
        <v>1.3059999999999998</v>
      </c>
      <c r="P18" s="158"/>
      <c r="Q18" s="974" t="s">
        <v>302</v>
      </c>
      <c r="R18" s="975"/>
      <c r="S18" s="984"/>
      <c r="T18" s="254">
        <f>144-S15</f>
        <v>142.66239999999999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6" t="s">
        <v>300</v>
      </c>
      <c r="M20" s="910"/>
      <c r="N20" s="914"/>
      <c r="O20" s="790">
        <v>0</v>
      </c>
      <c r="P20" s="158"/>
      <c r="Q20" s="974" t="s">
        <v>299</v>
      </c>
      <c r="R20" s="984"/>
      <c r="S20" s="252">
        <f>IF(ISERROR(T18/O22),"",T18/O22)</f>
        <v>109.23614088820828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1.3059999999999998</v>
      </c>
      <c r="P22" s="158"/>
      <c r="Q22" s="974" t="s">
        <v>296</v>
      </c>
      <c r="R22" s="975"/>
      <c r="S22" s="975"/>
      <c r="T22" s="203">
        <f>IF(S20="",,S20 - 1)</f>
        <v>108.23614088820828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9">
        <f>IF(ISERROR(S17/T22),,S17/T22)</f>
        <v>0.27081661536525042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324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82" t="s">
        <v>708</v>
      </c>
      <c r="N30" s="982"/>
      <c r="O30" s="921">
        <v>9.8000000000000004E-2</v>
      </c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0.17281661536525042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2.5000000000000001E-2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1.528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649.41684532924967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1.3375999999999999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109.23614088820828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108.23614088820828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7.8694958275677642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111.97738482304304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118.04243741351647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0.27081661536525042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0.56871489226702587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361.9575625864835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4343.4907510378016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542.9363438797252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0.46445049535140448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542.9363438797252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0.27081661536525042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1044" t="s">
        <v>244</v>
      </c>
      <c r="M56" s="1045"/>
      <c r="N56" s="1045"/>
      <c r="O56" s="1046"/>
      <c r="P56" s="1047">
        <f>T30</f>
        <v>405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0.18957163075567529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0.10426439691562142</v>
      </c>
      <c r="E62" s="146"/>
      <c r="F62" s="304">
        <v>68</v>
      </c>
      <c r="G62" s="180" t="s">
        <v>231</v>
      </c>
      <c r="H62" s="182"/>
      <c r="I62" s="181">
        <f>SUM(I53:I61)</f>
        <v>0.51297184860618028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1.4192566127937827E-2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0.46445049535140448</v>
      </c>
      <c r="E64" s="146"/>
      <c r="F64" s="165">
        <v>70</v>
      </c>
      <c r="G64" s="167" t="s">
        <v>352</v>
      </c>
      <c r="H64" s="166"/>
      <c r="I64" s="162">
        <f>+I63+I62</f>
        <v>0.52716441473411813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42208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42208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0.47906587996678912</v>
      </c>
      <c r="F23" s="120">
        <f>E23</f>
        <v>0.47906587996678912</v>
      </c>
    </row>
    <row r="24" spans="2:28">
      <c r="B24" s="115" t="s">
        <v>44</v>
      </c>
      <c r="C24" s="108"/>
      <c r="D24" s="111"/>
      <c r="E24" s="111">
        <f>Assembly!H96</f>
        <v>3.3005967739390296E-2</v>
      </c>
      <c r="F24" s="120">
        <f>E24</f>
        <v>3.3005967739390296E-2</v>
      </c>
    </row>
    <row r="25" spans="2:28">
      <c r="B25" s="121" t="s">
        <v>40</v>
      </c>
      <c r="C25" s="108"/>
      <c r="D25" s="361"/>
      <c r="E25" s="122">
        <f>Assembly!H97</f>
        <v>1.5092567027938727E-2</v>
      </c>
      <c r="F25" s="123">
        <f>E25-Assembly!H85-Assembly!H86-Assembly!H88-Assembly!H89-'Machined Part #1'!I54-'Machined Part #1'!I58-'Pacific Quote #2'!I50-'Pacific Quote #2'!I54-'Pacific Quote #3'!I50-'Pacific Quote #3'!I54</f>
        <v>1.4192566127937827E-2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-0.52716441473411813</v>
      </c>
      <c r="F26" s="120">
        <f>F22-F23-F24-F25</f>
        <v>-0.52626441383411726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-0.52716441473411813</v>
      </c>
      <c r="F28" s="120">
        <f>F26-F27</f>
        <v>-0.52626441383411726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0.47906587996678912</v>
      </c>
      <c r="F34" s="395">
        <f>'Machined Part #1'!I55+'Machined Part #1'!I56+'Machined Part #1'!I57</f>
        <v>3.3005967739390296E-2</v>
      </c>
      <c r="G34" s="468">
        <f>'Machined Part #1'!I63+'Machined Part #1'!I54+'Machined Part #1'!I58</f>
        <v>1.5092567027938727E-2</v>
      </c>
      <c r="H34" s="327">
        <f>'Machined Part #1'!I64</f>
        <v>0.52716441473411813</v>
      </c>
      <c r="I34" s="327"/>
      <c r="J34" s="844">
        <f t="shared" ref="J34:J43" si="1">$H34</f>
        <v>0.52716441473411813</v>
      </c>
      <c r="K34" s="812"/>
      <c r="L34" s="327"/>
      <c r="M34" s="327">
        <f t="shared" ref="M34:M43" si="2">$H34</f>
        <v>0.52716441473411813</v>
      </c>
      <c r="N34" s="812"/>
      <c r="O34" s="327"/>
      <c r="P34" s="327">
        <f t="shared" ref="P34:P43" si="3">$H34</f>
        <v>0.52716441473411813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0.52716441473411813</v>
      </c>
      <c r="I44" s="467"/>
      <c r="J44" s="847">
        <f>SUM(J34:J43)</f>
        <v>0.52716441473411813</v>
      </c>
      <c r="K44" s="814"/>
      <c r="L44" s="467"/>
      <c r="M44" s="467">
        <f>SUM(M34:M43)</f>
        <v>0.52716441473411813</v>
      </c>
      <c r="N44" s="814"/>
      <c r="O44" s="467"/>
      <c r="P44" s="467">
        <f>SUM(P34:P43)</f>
        <v>0.52716441473411813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0.47906587996678912</v>
      </c>
      <c r="I95" s="478"/>
      <c r="J95" s="862">
        <f>J65+SUM(F46:F55)+SUM(F34:F43)+J32</f>
        <v>3.3005967739390296E-2</v>
      </c>
      <c r="K95" s="817"/>
      <c r="L95" s="478"/>
      <c r="M95" s="478">
        <f>M65+SUM(G46:G55)+SUM(G34:G43)+M32</f>
        <v>1.5092567027938727E-2</v>
      </c>
      <c r="N95" s="817"/>
      <c r="O95" s="478"/>
      <c r="P95" s="478">
        <f>P65+SUM(H46:H55)+SUM(H34:H43)+P32</f>
        <v>0.52716441473411813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3.3005967739390296E-2</v>
      </c>
      <c r="I96" s="397"/>
      <c r="J96" s="863">
        <f>J80+SUM(G46:G55)+SUM(G34:G43)</f>
        <v>1.5092567027938727E-2</v>
      </c>
      <c r="K96" s="823"/>
      <c r="L96" s="397"/>
      <c r="M96" s="397">
        <f>M80+SUM(H46:H55)+SUM(H34:H43)</f>
        <v>0.52716441473411813</v>
      </c>
      <c r="N96" s="823"/>
      <c r="O96" s="397"/>
      <c r="P96" s="397">
        <f>P80+SUM(J46:J55)+SUM(J34:J43)</f>
        <v>0.52716441473411813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1.5092567027938727E-2</v>
      </c>
      <c r="I97" s="326"/>
      <c r="J97" s="864">
        <f>J81+SUM(H46:H55)+SUM(H34:H43)+J91</f>
        <v>0.52716441473411813</v>
      </c>
      <c r="K97" s="816"/>
      <c r="L97" s="326"/>
      <c r="M97" s="326">
        <f>M81+SUM(J46:J55)+SUM(J34:J43)+M91</f>
        <v>0.52716441473411813</v>
      </c>
      <c r="N97" s="816"/>
      <c r="O97" s="326"/>
      <c r="P97" s="326">
        <f>P81+SUM(M46:M55)+SUM(M34:M43)+P91</f>
        <v>0.52716441473411813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0.52716441473411813</v>
      </c>
      <c r="I99" s="360"/>
      <c r="J99" s="866">
        <f>SUM(J95:J98)</f>
        <v>0.57526294950144718</v>
      </c>
      <c r="K99" s="818"/>
      <c r="L99" s="360"/>
      <c r="M99" s="360">
        <f>SUM(M95:M98)</f>
        <v>1.069421396496175</v>
      </c>
      <c r="N99" s="818"/>
      <c r="O99" s="360"/>
      <c r="P99" s="360">
        <f>SUM(P95:P98)</f>
        <v>1.5814932442023544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2015-07-23T21:35:58Z</dcterms:modified>
</cp:coreProperties>
</file>