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120" windowWidth="10860" windowHeight="6405" tabRatio="832"/>
  </bookViews>
  <sheets>
    <sheet name="Master " sheetId="51" r:id="rId1"/>
  </sheets>
  <definedNames>
    <definedName name="_xlnm.Print_Area" localSheetId="0">'Master '!$AX$1:$BU$47</definedName>
  </definedNames>
  <calcPr calcId="125725"/>
</workbook>
</file>

<file path=xl/calcChain.xml><?xml version="1.0" encoding="utf-8"?>
<calcChain xmlns="http://schemas.openxmlformats.org/spreadsheetml/2006/main">
  <c r="BH47" i="51"/>
  <c r="BH46"/>
  <c r="BH45"/>
  <c r="BH44"/>
  <c r="BH43"/>
  <c r="BQ41"/>
  <c r="BO41"/>
  <c r="BC41"/>
  <c r="BB41"/>
  <c r="BA41"/>
  <c r="BE40"/>
  <c r="BH40"/>
  <c r="BD40"/>
  <c r="BI40" s="1"/>
  <c r="BE39"/>
  <c r="BH39"/>
  <c r="BD39"/>
  <c r="BI39" s="1"/>
  <c r="BE38"/>
  <c r="BH38" s="1"/>
  <c r="BD38"/>
  <c r="BI38" s="1"/>
  <c r="BE37"/>
  <c r="BH37" s="1"/>
  <c r="BD37"/>
  <c r="BI37"/>
  <c r="BE36"/>
  <c r="BH36" s="1"/>
  <c r="BD36"/>
  <c r="BI36"/>
  <c r="BE35"/>
  <c r="BH35" s="1"/>
  <c r="BD35"/>
  <c r="BI35" s="1"/>
  <c r="BE34"/>
  <c r="BH34" s="1"/>
  <c r="BD34"/>
  <c r="BI34"/>
  <c r="BE33"/>
  <c r="BH33" s="1"/>
  <c r="BD33"/>
  <c r="BI33"/>
  <c r="BE32"/>
  <c r="BH32" s="1"/>
  <c r="BD32"/>
  <c r="BI32"/>
  <c r="BE31"/>
  <c r="BH31" s="1"/>
  <c r="BD31"/>
  <c r="BI31" s="1"/>
  <c r="BE30"/>
  <c r="BH30" s="1"/>
  <c r="BD30"/>
  <c r="BI30" s="1"/>
  <c r="BE29"/>
  <c r="BH29" s="1"/>
  <c r="BD29"/>
  <c r="BI29" s="1"/>
  <c r="BE28"/>
  <c r="BH28" s="1"/>
  <c r="BD28"/>
  <c r="BI28" s="1"/>
  <c r="BE27"/>
  <c r="BH27" s="1"/>
  <c r="BD27"/>
  <c r="BI27" s="1"/>
  <c r="BE26"/>
  <c r="BH26" s="1"/>
  <c r="BD26"/>
  <c r="BI26" s="1"/>
  <c r="BE25"/>
  <c r="BH25" s="1"/>
  <c r="BD25"/>
  <c r="BI25" s="1"/>
  <c r="BJ25"/>
  <c r="BE24"/>
  <c r="BH24" s="1"/>
  <c r="BD24"/>
  <c r="BI24"/>
  <c r="BE23"/>
  <c r="BH23" s="1"/>
  <c r="BD23"/>
  <c r="BI23"/>
  <c r="BE22"/>
  <c r="BH22" s="1"/>
  <c r="BD22"/>
  <c r="BI22" s="1"/>
  <c r="BJ22" s="1"/>
  <c r="BE21"/>
  <c r="BH21"/>
  <c r="BD21"/>
  <c r="BI21" s="1"/>
  <c r="BE20"/>
  <c r="BH20" s="1"/>
  <c r="BJ20" s="1"/>
  <c r="BD20"/>
  <c r="BI20" s="1"/>
  <c r="BE19"/>
  <c r="BH19" s="1"/>
  <c r="BD19"/>
  <c r="BI19"/>
  <c r="BE18"/>
  <c r="BH18" s="1"/>
  <c r="BD18"/>
  <c r="BE17"/>
  <c r="BH17"/>
  <c r="BD17"/>
  <c r="BI17" s="1"/>
  <c r="BE16"/>
  <c r="BD16"/>
  <c r="BD41" s="1"/>
  <c r="AZ47" s="1"/>
  <c r="BI15"/>
  <c r="BJ15"/>
  <c r="BI14"/>
  <c r="BG14"/>
  <c r="BL8"/>
  <c r="BL6"/>
  <c r="BT4"/>
  <c r="BT6" s="1"/>
  <c r="AN8"/>
  <c r="AN6"/>
  <c r="AV4"/>
  <c r="AV6"/>
  <c r="E30"/>
  <c r="E41"/>
  <c r="F30"/>
  <c r="X4"/>
  <c r="G30"/>
  <c r="AJ47"/>
  <c r="AJ46"/>
  <c r="AJ45"/>
  <c r="AJ44"/>
  <c r="AJ43"/>
  <c r="AS41"/>
  <c r="AQ41"/>
  <c r="AE41"/>
  <c r="AD41"/>
  <c r="AC41"/>
  <c r="AG40"/>
  <c r="AF40"/>
  <c r="AK40"/>
  <c r="AG39"/>
  <c r="AJ39"/>
  <c r="AF39"/>
  <c r="AK39"/>
  <c r="AG38"/>
  <c r="AJ38"/>
  <c r="AF38"/>
  <c r="AK38"/>
  <c r="AG37"/>
  <c r="AJ37"/>
  <c r="AF37"/>
  <c r="AK37"/>
  <c r="AL37" s="1"/>
  <c r="AG36"/>
  <c r="AJ36"/>
  <c r="AF36"/>
  <c r="AK36"/>
  <c r="AG35"/>
  <c r="AJ35"/>
  <c r="AF35"/>
  <c r="AK35"/>
  <c r="AG34"/>
  <c r="AJ34"/>
  <c r="AF34"/>
  <c r="AK34"/>
  <c r="AL34" s="1"/>
  <c r="AG33"/>
  <c r="AJ33" s="1"/>
  <c r="AF33"/>
  <c r="AK33" s="1"/>
  <c r="AG32"/>
  <c r="AJ32" s="1"/>
  <c r="AF32"/>
  <c r="AK32" s="1"/>
  <c r="AG31"/>
  <c r="AJ31" s="1"/>
  <c r="AF31"/>
  <c r="AK31" s="1"/>
  <c r="AG30"/>
  <c r="AJ30" s="1"/>
  <c r="AF30"/>
  <c r="AK30" s="1"/>
  <c r="AG29"/>
  <c r="AJ29" s="1"/>
  <c r="AF29"/>
  <c r="AK29" s="1"/>
  <c r="AG28"/>
  <c r="AJ28" s="1"/>
  <c r="AF28"/>
  <c r="AK28" s="1"/>
  <c r="AG27"/>
  <c r="AJ27" s="1"/>
  <c r="AF27"/>
  <c r="AK27" s="1"/>
  <c r="AL27" s="1"/>
  <c r="AG26"/>
  <c r="AJ26"/>
  <c r="AL26" s="1"/>
  <c r="AF26"/>
  <c r="AK26"/>
  <c r="AG25"/>
  <c r="AJ25"/>
  <c r="AL25" s="1"/>
  <c r="AF25"/>
  <c r="AK25"/>
  <c r="AG24"/>
  <c r="AJ24"/>
  <c r="AF24"/>
  <c r="AK24"/>
  <c r="AG23"/>
  <c r="AJ23"/>
  <c r="AF23"/>
  <c r="AK23"/>
  <c r="AG22"/>
  <c r="AJ22"/>
  <c r="AL22" s="1"/>
  <c r="AF22"/>
  <c r="AK22"/>
  <c r="AG21"/>
  <c r="AJ21"/>
  <c r="AF21"/>
  <c r="AG20"/>
  <c r="AJ20" s="1"/>
  <c r="AF20"/>
  <c r="AK20" s="1"/>
  <c r="AG19"/>
  <c r="AJ19" s="1"/>
  <c r="AF19"/>
  <c r="AK19" s="1"/>
  <c r="AG18"/>
  <c r="AJ18" s="1"/>
  <c r="AF18"/>
  <c r="AK18" s="1"/>
  <c r="AG17"/>
  <c r="AJ17" s="1"/>
  <c r="AF17"/>
  <c r="AG16"/>
  <c r="AJ16"/>
  <c r="AF16"/>
  <c r="AK14"/>
  <c r="AI14"/>
  <c r="L47"/>
  <c r="P6"/>
  <c r="P8"/>
  <c r="K14"/>
  <c r="M14"/>
  <c r="H15"/>
  <c r="M15"/>
  <c r="I15"/>
  <c r="L15" s="1"/>
  <c r="H16"/>
  <c r="I16"/>
  <c r="L16"/>
  <c r="H17"/>
  <c r="I17"/>
  <c r="L17" s="1"/>
  <c r="H18"/>
  <c r="I18"/>
  <c r="L18" s="1"/>
  <c r="H19"/>
  <c r="M19" s="1"/>
  <c r="I19"/>
  <c r="L19" s="1"/>
  <c r="H20"/>
  <c r="M20" s="1"/>
  <c r="I20"/>
  <c r="L20"/>
  <c r="H21"/>
  <c r="M21"/>
  <c r="I21"/>
  <c r="L21"/>
  <c r="H22"/>
  <c r="M22"/>
  <c r="I22"/>
  <c r="L22" s="1"/>
  <c r="H23"/>
  <c r="M23"/>
  <c r="N23" s="1"/>
  <c r="I23"/>
  <c r="L23" s="1"/>
  <c r="H24"/>
  <c r="M24" s="1"/>
  <c r="N24"/>
  <c r="I24"/>
  <c r="L24"/>
  <c r="H25"/>
  <c r="M25"/>
  <c r="N25" s="1"/>
  <c r="I25"/>
  <c r="L25" s="1"/>
  <c r="H26"/>
  <c r="M26" s="1"/>
  <c r="I26"/>
  <c r="L26"/>
  <c r="H27"/>
  <c r="M27"/>
  <c r="I27"/>
  <c r="L27"/>
  <c r="H28"/>
  <c r="M28"/>
  <c r="I28"/>
  <c r="L28" s="1"/>
  <c r="H29"/>
  <c r="M29" s="1"/>
  <c r="N29" s="1"/>
  <c r="I29"/>
  <c r="L29"/>
  <c r="H30"/>
  <c r="M30"/>
  <c r="H31"/>
  <c r="M31"/>
  <c r="I31"/>
  <c r="L31" s="1"/>
  <c r="H32"/>
  <c r="M32" s="1"/>
  <c r="N32" s="1"/>
  <c r="I32"/>
  <c r="L32"/>
  <c r="H33"/>
  <c r="M33"/>
  <c r="I33"/>
  <c r="L33" s="1"/>
  <c r="H34"/>
  <c r="M34" s="1"/>
  <c r="N34" s="1"/>
  <c r="I34"/>
  <c r="L34"/>
  <c r="H35"/>
  <c r="I35"/>
  <c r="L35" s="1"/>
  <c r="H36"/>
  <c r="I36"/>
  <c r="L36"/>
  <c r="H37"/>
  <c r="M37"/>
  <c r="I37"/>
  <c r="L37"/>
  <c r="H38"/>
  <c r="M38"/>
  <c r="N38" s="1"/>
  <c r="I38"/>
  <c r="L38" s="1"/>
  <c r="H39"/>
  <c r="M39" s="1"/>
  <c r="I39"/>
  <c r="L39" s="1"/>
  <c r="H40"/>
  <c r="M40" s="1"/>
  <c r="N40" s="1"/>
  <c r="I40"/>
  <c r="L40"/>
  <c r="F41"/>
  <c r="G41"/>
  <c r="S41"/>
  <c r="U41"/>
  <c r="L43"/>
  <c r="L44"/>
  <c r="L45"/>
  <c r="L46"/>
  <c r="J16"/>
  <c r="K16"/>
  <c r="M16"/>
  <c r="N16"/>
  <c r="AH16"/>
  <c r="AI16"/>
  <c r="M35"/>
  <c r="N35"/>
  <c r="AK15"/>
  <c r="AL15" s="1"/>
  <c r="I30"/>
  <c r="M36"/>
  <c r="N36" s="1"/>
  <c r="AH18"/>
  <c r="AI18" s="1"/>
  <c r="AH24"/>
  <c r="AI24" s="1"/>
  <c r="AH19"/>
  <c r="AI19" s="1"/>
  <c r="J18"/>
  <c r="K18" s="1"/>
  <c r="AH32"/>
  <c r="AI32" s="1"/>
  <c r="AK16"/>
  <c r="J15"/>
  <c r="K15"/>
  <c r="AL36"/>
  <c r="J20"/>
  <c r="K20" s="1"/>
  <c r="J28"/>
  <c r="K28" s="1"/>
  <c r="J40"/>
  <c r="K40" s="1"/>
  <c r="J23"/>
  <c r="K23" s="1"/>
  <c r="M17"/>
  <c r="N17" s="1"/>
  <c r="J38"/>
  <c r="K38" s="1"/>
  <c r="J24"/>
  <c r="K24" s="1"/>
  <c r="J32"/>
  <c r="K32" s="1"/>
  <c r="J25"/>
  <c r="K25" s="1"/>
  <c r="J19"/>
  <c r="K19" s="1"/>
  <c r="H41"/>
  <c r="D47" s="1"/>
  <c r="J17"/>
  <c r="K17" s="1"/>
  <c r="J37"/>
  <c r="K37" s="1"/>
  <c r="J33"/>
  <c r="K33" s="1"/>
  <c r="J30"/>
  <c r="K30" s="1"/>
  <c r="J27"/>
  <c r="K27" s="1"/>
  <c r="J22"/>
  <c r="K22" s="1"/>
  <c r="J35"/>
  <c r="K35" s="1"/>
  <c r="J36"/>
  <c r="K36" s="1"/>
  <c r="AH30"/>
  <c r="AI30" s="1"/>
  <c r="AH25"/>
  <c r="AI25" s="1"/>
  <c r="AH26"/>
  <c r="AI26" s="1"/>
  <c r="AH29"/>
  <c r="AI29" s="1"/>
  <c r="AH23"/>
  <c r="AI23" s="1"/>
  <c r="AH39"/>
  <c r="AI39" s="1"/>
  <c r="AH28"/>
  <c r="AI28" s="1"/>
  <c r="AK21"/>
  <c r="AL21" s="1"/>
  <c r="AH33"/>
  <c r="AI33" s="1"/>
  <c r="AF41"/>
  <c r="AB47" s="1"/>
  <c r="AH37"/>
  <c r="AI37" s="1"/>
  <c r="AH31"/>
  <c r="AI31" s="1"/>
  <c r="AH36"/>
  <c r="AI36" s="1"/>
  <c r="AH35"/>
  <c r="AI35" s="1"/>
  <c r="AH21"/>
  <c r="AI21" s="1"/>
  <c r="AH40"/>
  <c r="AI40" s="1"/>
  <c r="AH27"/>
  <c r="AI27" s="1"/>
  <c r="AL23"/>
  <c r="AL35"/>
  <c r="J34"/>
  <c r="K34" s="1"/>
  <c r="N27"/>
  <c r="AL24"/>
  <c r="AL38"/>
  <c r="BJ36"/>
  <c r="BI16"/>
  <c r="BF17"/>
  <c r="BG17"/>
  <c r="BF16"/>
  <c r="BG16"/>
  <c r="BF18"/>
  <c r="BG18" s="1"/>
  <c r="BF22"/>
  <c r="BG22"/>
  <c r="BF24"/>
  <c r="BG24" s="1"/>
  <c r="BF26"/>
  <c r="BG26"/>
  <c r="BF28"/>
  <c r="BG28" s="1"/>
  <c r="BF30"/>
  <c r="BG30" s="1"/>
  <c r="BF32"/>
  <c r="BG32" s="1"/>
  <c r="BF34"/>
  <c r="BG34" s="1"/>
  <c r="BF36"/>
  <c r="BG36" s="1"/>
  <c r="BF38"/>
  <c r="BG38" s="1"/>
  <c r="BF40"/>
  <c r="BG40" s="1"/>
  <c r="AL39"/>
  <c r="BJ24"/>
  <c r="BJ34"/>
  <c r="BJ40"/>
  <c r="N39"/>
  <c r="N19"/>
  <c r="AL19"/>
  <c r="AL29"/>
  <c r="AL31"/>
  <c r="AL33"/>
  <c r="AL16"/>
  <c r="AL18"/>
  <c r="BJ39"/>
  <c r="N37"/>
  <c r="N21"/>
  <c r="AL20"/>
  <c r="AL28"/>
  <c r="AL30"/>
  <c r="AL32"/>
  <c r="L30"/>
  <c r="N30"/>
  <c r="L41"/>
  <c r="D43"/>
  <c r="D45" s="1"/>
  <c r="BJ26"/>
  <c r="BJ37" l="1"/>
  <c r="BJ35"/>
  <c r="BJ33"/>
  <c r="BJ17"/>
  <c r="BJ21"/>
  <c r="BJ31"/>
  <c r="BJ29"/>
  <c r="BJ27"/>
  <c r="N31"/>
  <c r="N15"/>
  <c r="AK17"/>
  <c r="AL17" s="1"/>
  <c r="AH20"/>
  <c r="AI20" s="1"/>
  <c r="AH34"/>
  <c r="AI34" s="1"/>
  <c r="AH38"/>
  <c r="AI38" s="1"/>
  <c r="AH17"/>
  <c r="AI17" s="1"/>
  <c r="AH22"/>
  <c r="AI22" s="1"/>
  <c r="N33"/>
  <c r="N28"/>
  <c r="N26"/>
  <c r="N22"/>
  <c r="N20"/>
  <c r="M18"/>
  <c r="N18" s="1"/>
  <c r="J39"/>
  <c r="K39" s="1"/>
  <c r="J29"/>
  <c r="K29" s="1"/>
  <c r="J21"/>
  <c r="K21" s="1"/>
  <c r="J26"/>
  <c r="K26" s="1"/>
  <c r="J31"/>
  <c r="K31" s="1"/>
  <c r="BH16"/>
  <c r="BE41"/>
  <c r="BI18"/>
  <c r="BJ18" s="1"/>
  <c r="BF19"/>
  <c r="BG19" s="1"/>
  <c r="BF23"/>
  <c r="BG23" s="1"/>
  <c r="BF27"/>
  <c r="BG27" s="1"/>
  <c r="BF31"/>
  <c r="BG31" s="1"/>
  <c r="BF35"/>
  <c r="BG35" s="1"/>
  <c r="BF39"/>
  <c r="BG39" s="1"/>
  <c r="BF21"/>
  <c r="BG21" s="1"/>
  <c r="BF25"/>
  <c r="BG25" s="1"/>
  <c r="BF29"/>
  <c r="BG29" s="1"/>
  <c r="BF33"/>
  <c r="BG33" s="1"/>
  <c r="BF37"/>
  <c r="BG37" s="1"/>
  <c r="BF20"/>
  <c r="BG20" s="1"/>
  <c r="BJ23"/>
  <c r="BJ38"/>
  <c r="AJ40"/>
  <c r="AG41"/>
  <c r="X6"/>
  <c r="I41"/>
  <c r="BJ19"/>
  <c r="BJ28"/>
  <c r="BJ30"/>
  <c r="BJ32"/>
  <c r="AJ41" l="1"/>
  <c r="AB43"/>
  <c r="AB45" s="1"/>
  <c r="BJ16"/>
  <c r="AZ43"/>
  <c r="AZ45" s="1"/>
  <c r="AL40"/>
</calcChain>
</file>

<file path=xl/sharedStrings.xml><?xml version="1.0" encoding="utf-8"?>
<sst xmlns="http://schemas.openxmlformats.org/spreadsheetml/2006/main" count="370" uniqueCount="98">
  <si>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</si>
  <si>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</si>
  <si>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</si>
  <si>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</si>
  <si>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</si>
  <si>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</si>
  <si>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</si>
  <si>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</si>
  <si>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</si>
  <si>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</si>
  <si>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</si>
  <si>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</si>
  <si>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</si>
  <si>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</si>
  <si>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</si>
  <si>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</si>
  <si>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</si>
  <si>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</si>
  <si>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</si>
  <si>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</si>
  <si>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</si>
  <si>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</si>
  <si>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</si>
  <si>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</si>
  <si>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</si>
  <si>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</si>
  <si>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</si>
  <si>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</si>
  <si>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</si>
  <si>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</si>
  <si>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</si>
  <si>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</si>
  <si>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</si>
  <si>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</si>
  <si>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</si>
  <si>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</si>
  <si>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</si>
  <si>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>CODE</t>
  </si>
  <si>
    <t xml:space="preserve">       Total Counted Pcs  </t>
  </si>
  <si>
    <t xml:space="preserve">Down Time Codes </t>
  </si>
  <si>
    <t>Time                  Of Day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</si>
  <si>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</si>
  <si>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</si>
  <si>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</si>
  <si>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</si>
  <si>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</si>
  <si>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</si>
  <si>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</si>
  <si>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</si>
  <si>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</si>
  <si>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</si>
  <si>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</si>
  <si>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</si>
  <si>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</si>
  <si>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</si>
  <si>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Total  Piece Count</t>
  </si>
  <si>
    <t xml:space="preserve">continued from page 1 </t>
  </si>
  <si>
    <t>Balance brought forward</t>
  </si>
  <si>
    <t>A17</t>
  </si>
  <si>
    <t>A06201-0026</t>
  </si>
  <si>
    <t>1 on 1 per R.D.</t>
  </si>
  <si>
    <t>vc</t>
  </si>
  <si>
    <t>N/A</t>
  </si>
  <si>
    <r>
      <rPr>
        <b/>
        <sz val="9"/>
        <color indexed="8"/>
        <rFont val="Arial"/>
        <family val="2"/>
      </rPr>
      <t>11/C1</t>
    </r>
    <r>
      <rPr>
        <sz val="9"/>
        <color indexed="8"/>
        <rFont val="Arial"/>
        <family val="2"/>
      </rPr>
      <t>-FAIR</t>
    </r>
  </si>
  <si>
    <t>db</t>
  </si>
  <si>
    <t>chute went under c/o blade</t>
  </si>
  <si>
    <r>
      <rPr>
        <b/>
        <sz val="9"/>
        <color indexed="8"/>
        <rFont val="Arial"/>
        <family val="2"/>
      </rPr>
      <t>C/</t>
    </r>
    <r>
      <rPr>
        <sz val="9"/>
        <color indexed="8"/>
        <rFont val="Arial"/>
        <family val="2"/>
      </rPr>
      <t xml:space="preserve"> problem with OAL &amp; 4th pos drill parts</t>
    </r>
  </si>
  <si>
    <t>reset , maint collet tube / meeting</t>
  </si>
  <si>
    <t>A2/19</t>
  </si>
  <si>
    <t>lunch</t>
  </si>
  <si>
    <t>E3W7</t>
  </si>
  <si>
    <t>to Hydromat</t>
  </si>
  <si>
    <r>
      <rPr>
        <b/>
        <sz val="9"/>
        <color indexed="8"/>
        <rFont val="Arial"/>
        <family val="2"/>
      </rPr>
      <t>C</t>
    </r>
    <r>
      <rPr>
        <sz val="9"/>
        <color indexed="8"/>
        <rFont val="Arial"/>
        <family val="2"/>
      </rPr>
      <t>/Don M. maint wrking on machine moved</t>
    </r>
  </si>
  <si>
    <t>C1</t>
  </si>
  <si>
    <t>chute failed broke 3 tension stops</t>
  </si>
  <si>
    <t>NOV IN</t>
  </si>
  <si>
    <t>NOV OUT</t>
  </si>
  <si>
    <t>fire drill/ meeting</t>
  </si>
  <si>
    <t>H0W6</t>
  </si>
  <si>
    <t>I</t>
  </si>
  <si>
    <t>3 hrs working on parts chutes for A17</t>
  </si>
  <si>
    <t>A11</t>
  </si>
  <si>
    <t>pickoff shear pins</t>
  </si>
  <si>
    <t>packing</t>
  </si>
  <si>
    <t>ok'd..R.D.</t>
  </si>
  <si>
    <t>meeting</t>
  </si>
  <si>
    <t>Page 3</t>
  </si>
  <si>
    <t>continued from page 2</t>
  </si>
  <si>
    <r>
      <rPr>
        <b/>
        <sz val="9"/>
        <color indexed="8"/>
        <rFont val="Arial"/>
        <family val="2"/>
      </rPr>
      <t>19</t>
    </r>
    <r>
      <rPr>
        <sz val="9"/>
        <color indexed="8"/>
        <rFont val="Arial"/>
        <family val="2"/>
      </rPr>
      <t>/ 2 hrs 1 on 1 all R.D.</t>
    </r>
  </si>
  <si>
    <t>run out all material</t>
  </si>
  <si>
    <t>chd/sh 2/11</t>
  </si>
  <si>
    <t>C</t>
  </si>
  <si>
    <t>HOW6</t>
  </si>
  <si>
    <t>A2</t>
  </si>
  <si>
    <t>VC</t>
  </si>
  <si>
    <t>Leave down, s/u A11 per RD</t>
  </si>
  <si>
    <t>JOB OUT</t>
  </si>
  <si>
    <r>
      <t xml:space="preserve">A2/ </t>
    </r>
    <r>
      <rPr>
        <sz val="9"/>
        <color indexed="8"/>
        <rFont val="Arial"/>
        <family val="2"/>
      </rPr>
      <t>ran out of material</t>
    </r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</si>
</sst>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6" borderId="9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21" xfId="0" applyBorder="1" applyAlignment="1">
      <alignment horizontal="left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/>
    <xf numFmtId="0" fontId="0" fillId="0" borderId="17" xfId="0" applyBorder="1" applyAlignment="1"/>
    <xf numFmtId="0" fontId="11" fillId="0" borderId="3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0" fontId="0" fillId="0" borderId="33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41" xfId="0" applyNumberFormat="1" applyFill="1" applyBorder="1" applyAlignment="1">
      <alignment horizontal="center"/>
    </xf>
    <xf numFmtId="0" fontId="3" fillId="0" borderId="4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3" fontId="10" fillId="0" borderId="1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textRotation="90" wrapText="1"/>
    </xf>
    <xf numFmtId="0" fontId="3" fillId="0" borderId="48" xfId="0" applyFont="1" applyFill="1" applyBorder="1" applyAlignment="1">
      <alignment horizontal="center" vertical="center" textRotation="90" wrapText="1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11" fillId="0" borderId="24" xfId="0" applyFont="1" applyBorder="1" applyAlignment="1">
      <alignment horizontal="righ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U48"/>
  <sheetViews>
    <sheetView tabSelected="1" topLeftCell="AW1" zoomScale="90" zoomScaleNormal="90" workbookViewId="0">
      <pane ySplit="13" topLeftCell="A26" activePane="bottomLeft" state="frozen"/>
      <selection activeCell="D1" sqref="D1"/>
      <selection pane="bottomLeft" activeCell="BC40" sqref="BC40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</cols>
  <sheetData>
    <row r="1" spans="2:73" ht="7.5" customHeight="1" thickBot="1">
      <c r="B1" s="250" t="s">
        <v>27</v>
      </c>
      <c r="C1" s="251"/>
      <c r="D1" s="251"/>
      <c r="E1" s="251"/>
      <c r="F1" s="252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50" t="s">
        <v>27</v>
      </c>
      <c r="AA1" s="251"/>
      <c r="AB1" s="251"/>
      <c r="AC1" s="251"/>
      <c r="AD1" s="252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  <c r="AX1" s="250" t="s">
        <v>27</v>
      </c>
      <c r="AY1" s="251"/>
      <c r="AZ1" s="251"/>
      <c r="BA1" s="251"/>
      <c r="BB1" s="252"/>
      <c r="BC1" s="1"/>
      <c r="BD1" s="1"/>
      <c r="BE1" s="1"/>
      <c r="BF1" s="1"/>
      <c r="BG1" s="1"/>
      <c r="BH1" s="1"/>
      <c r="BI1" s="1"/>
      <c r="BJ1" s="1"/>
      <c r="BK1" s="1"/>
      <c r="BL1" s="1"/>
      <c r="BM1" s="16"/>
      <c r="BN1" s="16"/>
      <c r="BO1" s="1"/>
      <c r="BP1" s="16"/>
      <c r="BQ1" s="1"/>
      <c r="BR1" s="1"/>
      <c r="BS1" s="1"/>
      <c r="BT1" s="1"/>
      <c r="BU1" s="2"/>
    </row>
    <row r="2" spans="2:73" ht="20.25" customHeight="1">
      <c r="B2" s="253"/>
      <c r="C2" s="254"/>
      <c r="D2" s="254"/>
      <c r="E2" s="254"/>
      <c r="F2" s="255"/>
      <c r="G2" s="70"/>
      <c r="H2" s="245" t="s">
        <v>23</v>
      </c>
      <c r="I2" s="259"/>
      <c r="J2" s="69" t="s">
        <v>58</v>
      </c>
      <c r="K2" s="31"/>
      <c r="L2" s="260"/>
      <c r="M2" s="261"/>
      <c r="N2" s="261"/>
      <c r="O2" s="261"/>
      <c r="P2" s="261"/>
      <c r="Q2" s="262"/>
      <c r="R2" s="7"/>
      <c r="S2" s="4"/>
      <c r="T2" s="7"/>
      <c r="U2" s="213" t="s">
        <v>11</v>
      </c>
      <c r="V2" s="214"/>
      <c r="W2" s="214"/>
      <c r="X2" s="99">
        <v>16</v>
      </c>
      <c r="Y2" s="5"/>
      <c r="Z2" s="253"/>
      <c r="AA2" s="254"/>
      <c r="AB2" s="254"/>
      <c r="AC2" s="254"/>
      <c r="AD2" s="255"/>
      <c r="AE2" s="70"/>
      <c r="AF2" s="245" t="s">
        <v>23</v>
      </c>
      <c r="AG2" s="259"/>
      <c r="AH2" s="69" t="s">
        <v>58</v>
      </c>
      <c r="AI2" s="31"/>
      <c r="AJ2" s="260"/>
      <c r="AK2" s="261"/>
      <c r="AL2" s="261"/>
      <c r="AM2" s="261"/>
      <c r="AN2" s="261"/>
      <c r="AO2" s="262"/>
      <c r="AP2" s="7"/>
      <c r="AQ2" s="4"/>
      <c r="AR2" s="7"/>
      <c r="AS2" s="213" t="s">
        <v>11</v>
      </c>
      <c r="AT2" s="214"/>
      <c r="AU2" s="214"/>
      <c r="AV2" s="99">
        <v>16</v>
      </c>
      <c r="AW2" s="5"/>
      <c r="AX2" s="253"/>
      <c r="AY2" s="254"/>
      <c r="AZ2" s="254"/>
      <c r="BA2" s="254"/>
      <c r="BB2" s="255"/>
      <c r="BC2" s="70"/>
      <c r="BD2" s="245" t="s">
        <v>23</v>
      </c>
      <c r="BE2" s="259"/>
      <c r="BF2" s="69" t="s">
        <v>58</v>
      </c>
      <c r="BG2" s="31"/>
      <c r="BH2" s="260"/>
      <c r="BI2" s="261"/>
      <c r="BJ2" s="261"/>
      <c r="BK2" s="261"/>
      <c r="BL2" s="261"/>
      <c r="BM2" s="262"/>
      <c r="BN2" s="7"/>
      <c r="BO2" s="4"/>
      <c r="BP2" s="7"/>
      <c r="BQ2" s="213" t="s">
        <v>11</v>
      </c>
      <c r="BR2" s="214"/>
      <c r="BS2" s="214"/>
      <c r="BT2" s="99">
        <v>16</v>
      </c>
      <c r="BU2" s="5"/>
    </row>
    <row r="3" spans="2:73" ht="7.5" customHeight="1">
      <c r="B3" s="253"/>
      <c r="C3" s="254"/>
      <c r="D3" s="254"/>
      <c r="E3" s="254"/>
      <c r="F3" s="255"/>
      <c r="G3" s="70"/>
      <c r="H3" s="57"/>
      <c r="I3" s="58"/>
      <c r="J3" s="59"/>
      <c r="K3" s="31"/>
      <c r="L3" s="263"/>
      <c r="M3" s="264"/>
      <c r="N3" s="264"/>
      <c r="O3" s="264"/>
      <c r="P3" s="264"/>
      <c r="Q3" s="265"/>
      <c r="R3" s="7"/>
      <c r="S3" s="4"/>
      <c r="T3" s="7"/>
      <c r="U3" s="4"/>
      <c r="V3" s="4"/>
      <c r="W3" s="4"/>
      <c r="X3" s="4"/>
      <c r="Y3" s="5"/>
      <c r="Z3" s="253"/>
      <c r="AA3" s="254"/>
      <c r="AB3" s="254"/>
      <c r="AC3" s="254"/>
      <c r="AD3" s="255"/>
      <c r="AE3" s="70"/>
      <c r="AF3" s="57"/>
      <c r="AG3" s="58"/>
      <c r="AH3" s="59"/>
      <c r="AI3" s="31"/>
      <c r="AJ3" s="263"/>
      <c r="AK3" s="264"/>
      <c r="AL3" s="264"/>
      <c r="AM3" s="264"/>
      <c r="AN3" s="264"/>
      <c r="AO3" s="265"/>
      <c r="AP3" s="7"/>
      <c r="AQ3" s="4"/>
      <c r="AR3" s="7"/>
      <c r="AS3" s="4"/>
      <c r="AT3" s="4"/>
      <c r="AU3" s="4"/>
      <c r="AV3" s="4"/>
      <c r="AW3" s="5"/>
      <c r="AX3" s="253"/>
      <c r="AY3" s="254"/>
      <c r="AZ3" s="254"/>
      <c r="BA3" s="254"/>
      <c r="BB3" s="255"/>
      <c r="BC3" s="70"/>
      <c r="BD3" s="57"/>
      <c r="BE3" s="58"/>
      <c r="BF3" s="59"/>
      <c r="BG3" s="31"/>
      <c r="BH3" s="263"/>
      <c r="BI3" s="264"/>
      <c r="BJ3" s="264"/>
      <c r="BK3" s="264"/>
      <c r="BL3" s="264"/>
      <c r="BM3" s="265"/>
      <c r="BN3" s="7"/>
      <c r="BO3" s="4"/>
      <c r="BP3" s="7"/>
      <c r="BQ3" s="4"/>
      <c r="BR3" s="4"/>
      <c r="BS3" s="4"/>
      <c r="BT3" s="4"/>
      <c r="BU3" s="5"/>
    </row>
    <row r="4" spans="2:73" ht="20.25" customHeight="1" thickBot="1">
      <c r="B4" s="256"/>
      <c r="C4" s="257"/>
      <c r="D4" s="257"/>
      <c r="E4" s="257"/>
      <c r="F4" s="258"/>
      <c r="G4" s="37"/>
      <c r="H4" s="245" t="s">
        <v>21</v>
      </c>
      <c r="I4" s="246"/>
      <c r="J4" s="47" t="s">
        <v>79</v>
      </c>
      <c r="K4" s="4"/>
      <c r="L4" s="71" t="s">
        <v>28</v>
      </c>
      <c r="M4" s="72">
        <v>21.81</v>
      </c>
      <c r="N4" s="247"/>
      <c r="O4" s="227"/>
      <c r="P4" s="248"/>
      <c r="Q4" s="249"/>
      <c r="R4" s="41"/>
      <c r="S4" s="34"/>
      <c r="T4" s="34"/>
      <c r="U4" s="213" t="s">
        <v>12</v>
      </c>
      <c r="V4" s="214"/>
      <c r="W4" s="214"/>
      <c r="X4" s="3">
        <f>SUM(F15:F40)</f>
        <v>21.799999999999994</v>
      </c>
      <c r="Y4" s="42"/>
      <c r="Z4" s="256"/>
      <c r="AA4" s="257"/>
      <c r="AB4" s="257"/>
      <c r="AC4" s="257"/>
      <c r="AD4" s="258"/>
      <c r="AE4" s="37"/>
      <c r="AF4" s="245" t="s">
        <v>21</v>
      </c>
      <c r="AG4" s="246"/>
      <c r="AH4" s="47" t="s">
        <v>79</v>
      </c>
      <c r="AI4" s="4"/>
      <c r="AJ4" s="71" t="s">
        <v>28</v>
      </c>
      <c r="AK4" s="72">
        <v>21.81</v>
      </c>
      <c r="AL4" s="247"/>
      <c r="AM4" s="227"/>
      <c r="AN4" s="248"/>
      <c r="AO4" s="249"/>
      <c r="AP4" s="41"/>
      <c r="AQ4" s="34"/>
      <c r="AR4" s="34"/>
      <c r="AS4" s="213" t="s">
        <v>12</v>
      </c>
      <c r="AT4" s="214"/>
      <c r="AU4" s="214"/>
      <c r="AV4" s="3">
        <f>SUM(AD15:AD40)</f>
        <v>21.799999999999994</v>
      </c>
      <c r="AW4" s="42"/>
      <c r="AX4" s="256"/>
      <c r="AY4" s="257"/>
      <c r="AZ4" s="257"/>
      <c r="BA4" s="257"/>
      <c r="BB4" s="258"/>
      <c r="BC4" s="37"/>
      <c r="BD4" s="245" t="s">
        <v>21</v>
      </c>
      <c r="BE4" s="246"/>
      <c r="BF4" s="47" t="s">
        <v>79</v>
      </c>
      <c r="BG4" s="4"/>
      <c r="BH4" s="71" t="s">
        <v>28</v>
      </c>
      <c r="BI4" s="72">
        <v>21.81</v>
      </c>
      <c r="BJ4" s="247"/>
      <c r="BK4" s="227"/>
      <c r="BL4" s="248"/>
      <c r="BM4" s="249"/>
      <c r="BN4" s="41"/>
      <c r="BO4" s="34"/>
      <c r="BP4" s="34"/>
      <c r="BQ4" s="213" t="s">
        <v>12</v>
      </c>
      <c r="BR4" s="214"/>
      <c r="BS4" s="214"/>
      <c r="BT4" s="3">
        <f>SUM(BB15:BB40)</f>
        <v>21.799999999999994</v>
      </c>
      <c r="BU4" s="42"/>
    </row>
    <row r="5" spans="2:73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33"/>
      <c r="BD5" s="33"/>
      <c r="BE5" s="33"/>
      <c r="BF5" s="33"/>
      <c r="BG5" s="33"/>
      <c r="BH5" s="49"/>
      <c r="BI5" s="50"/>
      <c r="BJ5" s="50"/>
      <c r="BK5" s="50"/>
      <c r="BL5" s="50"/>
      <c r="BM5" s="43"/>
      <c r="BN5" s="7"/>
      <c r="BO5" s="4"/>
      <c r="BP5" s="7"/>
      <c r="BQ5" s="4"/>
      <c r="BR5" s="4"/>
      <c r="BS5" s="7" t="s">
        <v>0</v>
      </c>
      <c r="BT5" s="4"/>
      <c r="BU5" s="5"/>
    </row>
    <row r="6" spans="2:73" ht="20.25" customHeight="1">
      <c r="B6" s="21" t="s">
        <v>33</v>
      </c>
      <c r="C6" s="208">
        <v>426607</v>
      </c>
      <c r="D6" s="209"/>
      <c r="E6" s="210"/>
      <c r="F6" s="4"/>
      <c r="G6" s="57"/>
      <c r="H6" s="224" t="s">
        <v>22</v>
      </c>
      <c r="I6" s="225"/>
      <c r="J6" s="100">
        <v>135</v>
      </c>
      <c r="K6" s="4"/>
      <c r="L6" s="71" t="s">
        <v>29</v>
      </c>
      <c r="M6" s="72">
        <v>6</v>
      </c>
      <c r="N6" s="226" t="s">
        <v>15</v>
      </c>
      <c r="O6" s="227"/>
      <c r="P6" s="228">
        <f>C10*M8/M4/M6+0.5189</f>
        <v>43.312725462326149</v>
      </c>
      <c r="Q6" s="229"/>
      <c r="R6" s="31"/>
      <c r="S6" s="7"/>
      <c r="T6" s="7"/>
      <c r="U6" s="213" t="s">
        <v>20</v>
      </c>
      <c r="V6" s="214"/>
      <c r="W6" s="214"/>
      <c r="X6" s="61">
        <f>SUM(X2/X4)</f>
        <v>0.73394495412844063</v>
      </c>
      <c r="Y6" s="42"/>
      <c r="Z6" s="21" t="s">
        <v>33</v>
      </c>
      <c r="AA6" s="208">
        <v>426607</v>
      </c>
      <c r="AB6" s="209"/>
      <c r="AC6" s="210"/>
      <c r="AD6" s="4"/>
      <c r="AE6" s="57"/>
      <c r="AF6" s="224" t="s">
        <v>22</v>
      </c>
      <c r="AG6" s="225"/>
      <c r="AH6" s="100">
        <v>80</v>
      </c>
      <c r="AI6" s="17" t="s">
        <v>84</v>
      </c>
      <c r="AJ6" s="71" t="s">
        <v>29</v>
      </c>
      <c r="AK6" s="72">
        <v>6</v>
      </c>
      <c r="AL6" s="226" t="s">
        <v>15</v>
      </c>
      <c r="AM6" s="227"/>
      <c r="AN6" s="228">
        <f>AA10*AK8/AK4/AK6+0.5189</f>
        <v>43.312725462326149</v>
      </c>
      <c r="AO6" s="229"/>
      <c r="AP6" s="31"/>
      <c r="AQ6" s="7"/>
      <c r="AR6" s="7"/>
      <c r="AS6" s="213" t="s">
        <v>20</v>
      </c>
      <c r="AT6" s="214"/>
      <c r="AU6" s="214"/>
      <c r="AV6" s="61">
        <f>SUM(AV2/AV4)</f>
        <v>0.73394495412844063</v>
      </c>
      <c r="AW6" s="42"/>
      <c r="AX6" s="21" t="s">
        <v>33</v>
      </c>
      <c r="AY6" s="208">
        <v>426607</v>
      </c>
      <c r="AZ6" s="209"/>
      <c r="BA6" s="210"/>
      <c r="BB6" s="4"/>
      <c r="BC6" s="57"/>
      <c r="BD6" s="224" t="s">
        <v>22</v>
      </c>
      <c r="BE6" s="225"/>
      <c r="BF6" s="105">
        <v>134</v>
      </c>
      <c r="BG6" s="17"/>
      <c r="BH6" s="71" t="s">
        <v>29</v>
      </c>
      <c r="BI6" s="72">
        <v>6</v>
      </c>
      <c r="BJ6" s="226" t="s">
        <v>15</v>
      </c>
      <c r="BK6" s="227"/>
      <c r="BL6" s="228">
        <f>AY10*BI8/BI4/BI6+0.5189</f>
        <v>47.592108008558768</v>
      </c>
      <c r="BM6" s="229"/>
      <c r="BN6" s="31"/>
      <c r="BO6" s="7"/>
      <c r="BP6" s="7"/>
      <c r="BQ6" s="213" t="s">
        <v>20</v>
      </c>
      <c r="BR6" s="214"/>
      <c r="BS6" s="214"/>
      <c r="BT6" s="61">
        <f>SUM(BT2/BT4)</f>
        <v>0.73394495412844063</v>
      </c>
      <c r="BU6" s="42"/>
    </row>
    <row r="7" spans="2:73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3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3"/>
      <c r="AS7" s="17"/>
      <c r="AT7" s="7"/>
      <c r="AU7" s="4"/>
      <c r="AV7" s="4"/>
      <c r="AW7" s="5"/>
      <c r="AX7" s="24"/>
      <c r="AY7" s="22"/>
      <c r="AZ7" s="22"/>
      <c r="BA7" s="23"/>
      <c r="BB7" s="4"/>
      <c r="BC7" s="35"/>
      <c r="BD7" s="35"/>
      <c r="BE7" s="33"/>
      <c r="BF7" s="36"/>
      <c r="BG7" s="33"/>
      <c r="BH7" s="49"/>
      <c r="BI7" s="51"/>
      <c r="BJ7" s="51"/>
      <c r="BK7" s="52"/>
      <c r="BL7" s="52"/>
      <c r="BM7" s="43"/>
      <c r="BN7" s="7"/>
      <c r="BO7" s="17"/>
      <c r="BP7" s="83"/>
      <c r="BQ7" s="17"/>
      <c r="BR7" s="7"/>
      <c r="BS7" s="4"/>
      <c r="BT7" s="4"/>
      <c r="BU7" s="5"/>
    </row>
    <row r="8" spans="2:73" s="4" customFormat="1" ht="20.25" customHeight="1">
      <c r="B8" s="74" t="s">
        <v>34</v>
      </c>
      <c r="C8" s="215">
        <v>314227</v>
      </c>
      <c r="D8" s="215"/>
      <c r="E8" s="216"/>
      <c r="F8" s="60"/>
      <c r="G8" s="37"/>
      <c r="H8" s="217"/>
      <c r="I8" s="218"/>
      <c r="J8" s="219"/>
      <c r="L8" s="71" t="s">
        <v>30</v>
      </c>
      <c r="M8" s="96">
        <v>0.224</v>
      </c>
      <c r="N8" s="220" t="s">
        <v>31</v>
      </c>
      <c r="O8" s="221"/>
      <c r="P8" s="222">
        <f>M4/M8</f>
        <v>97.366071428571416</v>
      </c>
      <c r="Q8" s="223"/>
      <c r="R8" s="41"/>
      <c r="S8" s="41"/>
      <c r="T8" s="7"/>
      <c r="U8" s="41"/>
      <c r="Y8" s="42"/>
      <c r="Z8" s="74" t="s">
        <v>34</v>
      </c>
      <c r="AA8" s="215">
        <v>314227</v>
      </c>
      <c r="AB8" s="215"/>
      <c r="AC8" s="216"/>
      <c r="AD8" s="60"/>
      <c r="AE8" s="37"/>
      <c r="AF8" s="217"/>
      <c r="AG8" s="218"/>
      <c r="AH8" s="219"/>
      <c r="AJ8" s="71" t="s">
        <v>30</v>
      </c>
      <c r="AK8" s="96">
        <v>0.224</v>
      </c>
      <c r="AL8" s="220" t="s">
        <v>31</v>
      </c>
      <c r="AM8" s="221"/>
      <c r="AN8" s="222">
        <f>AK4/AK8</f>
        <v>97.366071428571416</v>
      </c>
      <c r="AO8" s="223"/>
      <c r="AP8" s="41"/>
      <c r="AQ8" s="41"/>
      <c r="AR8" s="7"/>
      <c r="AS8" s="41"/>
      <c r="AW8" s="42"/>
      <c r="AX8" s="74" t="s">
        <v>34</v>
      </c>
      <c r="AY8" s="215">
        <v>314227</v>
      </c>
      <c r="AZ8" s="215"/>
      <c r="BA8" s="216"/>
      <c r="BB8" s="60"/>
      <c r="BC8" s="37"/>
      <c r="BD8" s="217"/>
      <c r="BE8" s="218"/>
      <c r="BF8" s="219"/>
      <c r="BH8" s="71" t="s">
        <v>30</v>
      </c>
      <c r="BI8" s="96">
        <v>0.224</v>
      </c>
      <c r="BJ8" s="220" t="s">
        <v>31</v>
      </c>
      <c r="BK8" s="221"/>
      <c r="BL8" s="222">
        <f>BI4/BI8</f>
        <v>97.366071428571416</v>
      </c>
      <c r="BM8" s="223"/>
      <c r="BN8" s="41"/>
      <c r="BO8" s="41"/>
      <c r="BP8" s="7"/>
      <c r="BQ8" s="114" t="s">
        <v>89</v>
      </c>
      <c r="BR8" s="115"/>
      <c r="BS8" s="115"/>
      <c r="BU8" s="42"/>
    </row>
    <row r="9" spans="2:73" s="4" customFormat="1" ht="7.5" customHeight="1">
      <c r="B9" s="29"/>
      <c r="C9" s="25"/>
      <c r="D9" s="25"/>
      <c r="E9" s="25"/>
      <c r="G9" s="37"/>
      <c r="H9" s="218"/>
      <c r="I9" s="218"/>
      <c r="J9" s="219"/>
      <c r="K9" s="48"/>
      <c r="L9" s="53"/>
      <c r="M9" s="90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18"/>
      <c r="AG9" s="218"/>
      <c r="AH9" s="219"/>
      <c r="AI9" s="48"/>
      <c r="AJ9" s="53"/>
      <c r="AK9" s="90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  <c r="AX9" s="29"/>
      <c r="AY9" s="25"/>
      <c r="AZ9" s="25"/>
      <c r="BA9" s="25"/>
      <c r="BC9" s="37"/>
      <c r="BD9" s="218"/>
      <c r="BE9" s="218"/>
      <c r="BF9" s="219"/>
      <c r="BG9" s="48"/>
      <c r="BH9" s="53"/>
      <c r="BI9" s="90"/>
      <c r="BJ9" s="54"/>
      <c r="BK9" s="55"/>
      <c r="BL9" s="55"/>
      <c r="BM9" s="56"/>
      <c r="BN9" s="41"/>
      <c r="BO9" s="41"/>
      <c r="BP9" s="7"/>
      <c r="BQ9" s="41"/>
      <c r="BR9" s="30"/>
      <c r="BS9" s="46"/>
      <c r="BT9" s="7"/>
      <c r="BU9" s="42"/>
    </row>
    <row r="10" spans="2:73" ht="20.25" customHeight="1">
      <c r="B10" s="75" t="s">
        <v>35</v>
      </c>
      <c r="C10" s="230">
        <v>25000</v>
      </c>
      <c r="D10" s="208"/>
      <c r="E10" s="231"/>
      <c r="F10" s="4"/>
      <c r="G10" s="37"/>
      <c r="H10" s="232"/>
      <c r="I10" s="232"/>
      <c r="J10" s="8"/>
      <c r="K10" s="41"/>
      <c r="L10" s="268" t="s">
        <v>51</v>
      </c>
      <c r="M10" s="269"/>
      <c r="N10" s="270" t="s">
        <v>59</v>
      </c>
      <c r="O10" s="271"/>
      <c r="P10" s="271"/>
      <c r="Q10" s="272"/>
      <c r="R10" s="41"/>
      <c r="S10" s="41"/>
      <c r="T10" s="7"/>
      <c r="U10" s="41"/>
      <c r="V10" s="31"/>
      <c r="W10" s="32"/>
      <c r="X10" s="4"/>
      <c r="Y10" s="5"/>
      <c r="Z10" s="75" t="s">
        <v>35</v>
      </c>
      <c r="AA10" s="230">
        <v>25000</v>
      </c>
      <c r="AB10" s="208"/>
      <c r="AC10" s="231"/>
      <c r="AD10" s="4"/>
      <c r="AE10" s="37"/>
      <c r="AF10" s="232"/>
      <c r="AG10" s="232"/>
      <c r="AH10" s="8"/>
      <c r="AI10" s="41"/>
      <c r="AJ10" s="268" t="s">
        <v>51</v>
      </c>
      <c r="AK10" s="269"/>
      <c r="AL10" s="270" t="s">
        <v>59</v>
      </c>
      <c r="AM10" s="271"/>
      <c r="AN10" s="271"/>
      <c r="AO10" s="272"/>
      <c r="AP10" s="41"/>
      <c r="AQ10" s="41"/>
      <c r="AR10" s="7"/>
      <c r="AS10" s="41"/>
      <c r="AT10" s="31"/>
      <c r="AU10" s="32"/>
      <c r="AV10" s="4"/>
      <c r="AW10" s="5"/>
      <c r="AX10" s="75" t="s">
        <v>35</v>
      </c>
      <c r="AY10" s="230">
        <v>27500</v>
      </c>
      <c r="AZ10" s="208"/>
      <c r="BA10" s="231"/>
      <c r="BB10" s="4"/>
      <c r="BC10" s="37"/>
      <c r="BD10" s="232" t="s">
        <v>90</v>
      </c>
      <c r="BE10" s="232"/>
      <c r="BF10" s="8"/>
      <c r="BG10" s="41"/>
      <c r="BH10" s="268" t="s">
        <v>51</v>
      </c>
      <c r="BI10" s="269"/>
      <c r="BJ10" s="270" t="s">
        <v>59</v>
      </c>
      <c r="BK10" s="271"/>
      <c r="BL10" s="271"/>
      <c r="BM10" s="272"/>
      <c r="BN10" s="41"/>
      <c r="BO10" s="41"/>
      <c r="BP10" s="7"/>
      <c r="BQ10" s="41"/>
      <c r="BR10" s="31"/>
      <c r="BS10" s="32"/>
      <c r="BT10" s="4"/>
      <c r="BU10" s="5"/>
    </row>
    <row r="11" spans="2:73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4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4"/>
      <c r="AS11" s="67"/>
      <c r="AT11" s="65"/>
      <c r="AU11" s="66"/>
      <c r="AV11" s="66"/>
      <c r="AW11" s="73"/>
      <c r="AX11" s="62"/>
      <c r="AY11" s="63"/>
      <c r="AZ11" s="64"/>
      <c r="BA11" s="65"/>
      <c r="BB11" s="65"/>
      <c r="BC11" s="65"/>
      <c r="BD11" s="65"/>
      <c r="BE11" s="66"/>
      <c r="BF11" s="67"/>
      <c r="BG11" s="65"/>
      <c r="BH11" s="66"/>
      <c r="BI11" s="67"/>
      <c r="BJ11" s="67"/>
      <c r="BK11" s="65"/>
      <c r="BL11" s="65"/>
      <c r="BM11" s="65"/>
      <c r="BN11" s="65"/>
      <c r="BO11" s="67"/>
      <c r="BP11" s="84"/>
      <c r="BQ11" s="67"/>
      <c r="BR11" s="65"/>
      <c r="BS11" s="66"/>
      <c r="BT11" s="66"/>
      <c r="BU11" s="73"/>
    </row>
    <row r="12" spans="2:73" ht="20.25" customHeight="1">
      <c r="B12" s="211" t="s">
        <v>2</v>
      </c>
      <c r="C12" s="239" t="s">
        <v>4</v>
      </c>
      <c r="D12" s="241" t="s">
        <v>5</v>
      </c>
      <c r="E12" s="241" t="s">
        <v>18</v>
      </c>
      <c r="F12" s="239" t="s">
        <v>13</v>
      </c>
      <c r="G12" s="241" t="s">
        <v>49</v>
      </c>
      <c r="H12" s="195" t="s">
        <v>44</v>
      </c>
      <c r="I12" s="195" t="s">
        <v>6</v>
      </c>
      <c r="J12" s="195" t="s">
        <v>7</v>
      </c>
      <c r="K12" s="195" t="s">
        <v>16</v>
      </c>
      <c r="L12" s="195" t="s">
        <v>8</v>
      </c>
      <c r="M12" s="195" t="s">
        <v>9</v>
      </c>
      <c r="N12" s="197" t="s">
        <v>10</v>
      </c>
      <c r="O12" s="198"/>
      <c r="P12" s="233" t="s">
        <v>14</v>
      </c>
      <c r="Q12" s="234"/>
      <c r="R12" s="235"/>
      <c r="S12" s="235" t="s">
        <v>36</v>
      </c>
      <c r="T12" s="243" t="s">
        <v>37</v>
      </c>
      <c r="U12" s="234" t="s">
        <v>17</v>
      </c>
      <c r="V12" s="189" t="s">
        <v>19</v>
      </c>
      <c r="W12" s="190"/>
      <c r="X12" s="190"/>
      <c r="Y12" s="191"/>
      <c r="Z12" s="211" t="s">
        <v>2</v>
      </c>
      <c r="AA12" s="239" t="s">
        <v>4</v>
      </c>
      <c r="AB12" s="241" t="s">
        <v>5</v>
      </c>
      <c r="AC12" s="241" t="s">
        <v>18</v>
      </c>
      <c r="AD12" s="239" t="s">
        <v>13</v>
      </c>
      <c r="AE12" s="241" t="s">
        <v>49</v>
      </c>
      <c r="AF12" s="195" t="s">
        <v>44</v>
      </c>
      <c r="AG12" s="195" t="s">
        <v>6</v>
      </c>
      <c r="AH12" s="195" t="s">
        <v>7</v>
      </c>
      <c r="AI12" s="195" t="s">
        <v>16</v>
      </c>
      <c r="AJ12" s="195" t="s">
        <v>8</v>
      </c>
      <c r="AK12" s="195" t="s">
        <v>9</v>
      </c>
      <c r="AL12" s="197" t="s">
        <v>10</v>
      </c>
      <c r="AM12" s="198"/>
      <c r="AN12" s="233" t="s">
        <v>14</v>
      </c>
      <c r="AO12" s="234"/>
      <c r="AP12" s="235"/>
      <c r="AQ12" s="235" t="s">
        <v>36</v>
      </c>
      <c r="AR12" s="243" t="s">
        <v>37</v>
      </c>
      <c r="AS12" s="234" t="s">
        <v>17</v>
      </c>
      <c r="AT12" s="189" t="s">
        <v>19</v>
      </c>
      <c r="AU12" s="190"/>
      <c r="AV12" s="190"/>
      <c r="AW12" s="191"/>
      <c r="AX12" s="211" t="s">
        <v>2</v>
      </c>
      <c r="AY12" s="239" t="s">
        <v>4</v>
      </c>
      <c r="AZ12" s="241" t="s">
        <v>5</v>
      </c>
      <c r="BA12" s="241" t="s">
        <v>18</v>
      </c>
      <c r="BB12" s="239" t="s">
        <v>13</v>
      </c>
      <c r="BC12" s="241" t="s">
        <v>49</v>
      </c>
      <c r="BD12" s="195" t="s">
        <v>44</v>
      </c>
      <c r="BE12" s="195" t="s">
        <v>6</v>
      </c>
      <c r="BF12" s="195" t="s">
        <v>7</v>
      </c>
      <c r="BG12" s="195" t="s">
        <v>16</v>
      </c>
      <c r="BH12" s="195" t="s">
        <v>8</v>
      </c>
      <c r="BI12" s="195" t="s">
        <v>9</v>
      </c>
      <c r="BJ12" s="197" t="s">
        <v>10</v>
      </c>
      <c r="BK12" s="198"/>
      <c r="BL12" s="233" t="s">
        <v>14</v>
      </c>
      <c r="BM12" s="234"/>
      <c r="BN12" s="235"/>
      <c r="BO12" s="235" t="s">
        <v>36</v>
      </c>
      <c r="BP12" s="243" t="s">
        <v>37</v>
      </c>
      <c r="BQ12" s="234" t="s">
        <v>17</v>
      </c>
      <c r="BR12" s="189" t="s">
        <v>19</v>
      </c>
      <c r="BS12" s="190"/>
      <c r="BT12" s="190"/>
      <c r="BU12" s="191"/>
    </row>
    <row r="13" spans="2:73" ht="20.25" customHeight="1" thickBot="1">
      <c r="B13" s="212"/>
      <c r="C13" s="240"/>
      <c r="D13" s="242"/>
      <c r="E13" s="242"/>
      <c r="F13" s="240"/>
      <c r="G13" s="242"/>
      <c r="H13" s="196"/>
      <c r="I13" s="196"/>
      <c r="J13" s="196"/>
      <c r="K13" s="196"/>
      <c r="L13" s="196"/>
      <c r="M13" s="196"/>
      <c r="N13" s="199"/>
      <c r="O13" s="200"/>
      <c r="P13" s="236"/>
      <c r="Q13" s="237"/>
      <c r="R13" s="238"/>
      <c r="S13" s="238"/>
      <c r="T13" s="244"/>
      <c r="U13" s="237"/>
      <c r="V13" s="192"/>
      <c r="W13" s="193"/>
      <c r="X13" s="193"/>
      <c r="Y13" s="194"/>
      <c r="Z13" s="212"/>
      <c r="AA13" s="240"/>
      <c r="AB13" s="242"/>
      <c r="AC13" s="242"/>
      <c r="AD13" s="240"/>
      <c r="AE13" s="242"/>
      <c r="AF13" s="196"/>
      <c r="AG13" s="196"/>
      <c r="AH13" s="196"/>
      <c r="AI13" s="196"/>
      <c r="AJ13" s="196"/>
      <c r="AK13" s="196"/>
      <c r="AL13" s="199"/>
      <c r="AM13" s="200"/>
      <c r="AN13" s="236"/>
      <c r="AO13" s="237"/>
      <c r="AP13" s="238"/>
      <c r="AQ13" s="238"/>
      <c r="AR13" s="244"/>
      <c r="AS13" s="237"/>
      <c r="AT13" s="192"/>
      <c r="AU13" s="193"/>
      <c r="AV13" s="193"/>
      <c r="AW13" s="194"/>
      <c r="AX13" s="212"/>
      <c r="AY13" s="240"/>
      <c r="AZ13" s="242"/>
      <c r="BA13" s="242"/>
      <c r="BB13" s="240"/>
      <c r="BC13" s="242"/>
      <c r="BD13" s="196"/>
      <c r="BE13" s="196"/>
      <c r="BF13" s="196"/>
      <c r="BG13" s="196"/>
      <c r="BH13" s="196"/>
      <c r="BI13" s="196"/>
      <c r="BJ13" s="199"/>
      <c r="BK13" s="200"/>
      <c r="BL13" s="236"/>
      <c r="BM13" s="237"/>
      <c r="BN13" s="238"/>
      <c r="BO13" s="238"/>
      <c r="BP13" s="244"/>
      <c r="BQ13" s="237"/>
      <c r="BR13" s="192"/>
      <c r="BS13" s="193"/>
      <c r="BT13" s="193"/>
      <c r="BU13" s="194"/>
    </row>
    <row r="14" spans="2:73" ht="15" customHeight="1" thickTop="1">
      <c r="B14" s="9"/>
      <c r="C14" s="18"/>
      <c r="D14" s="201" t="s">
        <v>1</v>
      </c>
      <c r="E14" s="202"/>
      <c r="F14" s="203"/>
      <c r="G14" s="38"/>
      <c r="H14" s="38"/>
      <c r="I14" s="38" t="s">
        <v>0</v>
      </c>
      <c r="J14" s="89">
        <v>0</v>
      </c>
      <c r="K14" s="89">
        <f>C$10-J14</f>
        <v>25000</v>
      </c>
      <c r="L14" s="38" t="s">
        <v>0</v>
      </c>
      <c r="M14" s="38" t="str">
        <f>I14</f>
        <v xml:space="preserve"> </v>
      </c>
      <c r="N14" s="204" t="s">
        <v>0</v>
      </c>
      <c r="O14" s="203"/>
      <c r="P14" s="201"/>
      <c r="Q14" s="202"/>
      <c r="R14" s="203"/>
      <c r="S14" s="80"/>
      <c r="T14" s="85"/>
      <c r="U14" s="85"/>
      <c r="V14" s="205"/>
      <c r="W14" s="206"/>
      <c r="X14" s="206"/>
      <c r="Y14" s="207"/>
      <c r="Z14" s="9"/>
      <c r="AA14" s="18"/>
      <c r="AB14" s="201" t="s">
        <v>1</v>
      </c>
      <c r="AC14" s="202"/>
      <c r="AD14" s="203"/>
      <c r="AE14" s="38"/>
      <c r="AF14" s="38"/>
      <c r="AG14" s="38" t="s">
        <v>0</v>
      </c>
      <c r="AH14" s="89">
        <v>0</v>
      </c>
      <c r="AI14" s="89">
        <f>AA$10-AH14</f>
        <v>25000</v>
      </c>
      <c r="AJ14" s="38" t="s">
        <v>0</v>
      </c>
      <c r="AK14" s="38" t="str">
        <f>AG14</f>
        <v xml:space="preserve"> </v>
      </c>
      <c r="AL14" s="204" t="s">
        <v>0</v>
      </c>
      <c r="AM14" s="203"/>
      <c r="AN14" s="201"/>
      <c r="AO14" s="202"/>
      <c r="AP14" s="203"/>
      <c r="AQ14" s="80"/>
      <c r="AR14" s="85"/>
      <c r="AS14" s="85"/>
      <c r="AT14" s="205" t="s">
        <v>56</v>
      </c>
      <c r="AU14" s="206"/>
      <c r="AV14" s="206"/>
      <c r="AW14" s="207"/>
      <c r="AX14" s="9"/>
      <c r="AY14" s="18"/>
      <c r="AZ14" s="201" t="s">
        <v>1</v>
      </c>
      <c r="BA14" s="202"/>
      <c r="BB14" s="203"/>
      <c r="BC14" s="38"/>
      <c r="BD14" s="38"/>
      <c r="BE14" s="38" t="s">
        <v>0</v>
      </c>
      <c r="BF14" s="89">
        <v>0</v>
      </c>
      <c r="BG14" s="89">
        <f>AY$10-BF14</f>
        <v>27500</v>
      </c>
      <c r="BH14" s="38" t="s">
        <v>0</v>
      </c>
      <c r="BI14" s="38" t="str">
        <f>BE14</f>
        <v xml:space="preserve"> </v>
      </c>
      <c r="BJ14" s="204" t="s">
        <v>0</v>
      </c>
      <c r="BK14" s="203"/>
      <c r="BL14" s="201"/>
      <c r="BM14" s="202"/>
      <c r="BN14" s="203"/>
      <c r="BO14" s="80"/>
      <c r="BP14" s="85"/>
      <c r="BQ14" s="85"/>
      <c r="BR14" s="205" t="s">
        <v>87</v>
      </c>
      <c r="BS14" s="206"/>
      <c r="BT14" s="206"/>
      <c r="BU14" s="207"/>
    </row>
    <row r="15" spans="2:73" ht="15" customHeight="1">
      <c r="B15" s="10">
        <v>41591</v>
      </c>
      <c r="C15" s="11" t="s">
        <v>61</v>
      </c>
      <c r="D15" s="11">
        <v>3548</v>
      </c>
      <c r="E15" s="11">
        <v>0</v>
      </c>
      <c r="F15" s="40">
        <v>3.6</v>
      </c>
      <c r="G15" s="76">
        <v>0</v>
      </c>
      <c r="H15" s="76">
        <f>G15</f>
        <v>0</v>
      </c>
      <c r="I15" s="78">
        <f>SUM(E15+F15+S15)</f>
        <v>3.6</v>
      </c>
      <c r="J15" s="89">
        <f>SUM(H$15:H15)</f>
        <v>0</v>
      </c>
      <c r="K15" s="89">
        <f t="shared" ref="K15:K40" si="0">C$10-J15</f>
        <v>25000</v>
      </c>
      <c r="L15" s="39">
        <f>J$6*(I15-F15-S15)</f>
        <v>0</v>
      </c>
      <c r="M15" s="76">
        <f>H15</f>
        <v>0</v>
      </c>
      <c r="N15" s="157" t="e">
        <f>M15/L15</f>
        <v>#DIV/0!</v>
      </c>
      <c r="O15" s="158"/>
      <c r="P15" s="159"/>
      <c r="Q15" s="160"/>
      <c r="R15" s="161"/>
      <c r="S15" s="3">
        <v>0</v>
      </c>
      <c r="T15" s="11">
        <v>0</v>
      </c>
      <c r="U15" s="11">
        <v>0</v>
      </c>
      <c r="V15" s="154" t="s">
        <v>60</v>
      </c>
      <c r="W15" s="155"/>
      <c r="X15" s="155"/>
      <c r="Y15" s="156"/>
      <c r="Z15" s="10"/>
      <c r="AA15" s="11"/>
      <c r="AB15" s="11"/>
      <c r="AC15" s="11">
        <v>120.09999999999997</v>
      </c>
      <c r="AD15" s="40">
        <v>21.799999999999994</v>
      </c>
      <c r="AE15" s="76">
        <v>5457</v>
      </c>
      <c r="AF15" s="76">
        <v>5457</v>
      </c>
      <c r="AG15" s="78">
        <v>132.79999999999995</v>
      </c>
      <c r="AH15" s="89" t="s">
        <v>0</v>
      </c>
      <c r="AI15" s="89" t="s">
        <v>0</v>
      </c>
      <c r="AJ15" s="39">
        <v>16213.5</v>
      </c>
      <c r="AK15" s="76">
        <f>AF15</f>
        <v>5457</v>
      </c>
      <c r="AL15" s="157">
        <f>AK15/AJ15</f>
        <v>0.33657137570543066</v>
      </c>
      <c r="AM15" s="158"/>
      <c r="AN15" s="159" t="s">
        <v>78</v>
      </c>
      <c r="AO15" s="160"/>
      <c r="AP15" s="161"/>
      <c r="AQ15" s="3">
        <v>12.7</v>
      </c>
      <c r="AR15" s="11"/>
      <c r="AS15" s="11">
        <v>268</v>
      </c>
      <c r="AT15" s="154" t="s">
        <v>57</v>
      </c>
      <c r="AU15" s="155"/>
      <c r="AV15" s="155"/>
      <c r="AW15" s="156"/>
      <c r="AX15" s="10"/>
      <c r="AY15" s="11"/>
      <c r="AZ15" s="11"/>
      <c r="BA15" s="11">
        <v>276.19999999999993</v>
      </c>
      <c r="BB15" s="40">
        <v>21.799999999999994</v>
      </c>
      <c r="BC15" s="76">
        <v>16248</v>
      </c>
      <c r="BD15" s="76">
        <v>16248</v>
      </c>
      <c r="BE15" s="78">
        <v>293.39999999999998</v>
      </c>
      <c r="BF15" s="89" t="s">
        <v>0</v>
      </c>
      <c r="BG15" s="89" t="s">
        <v>0</v>
      </c>
      <c r="BH15" s="39">
        <v>28701.5</v>
      </c>
      <c r="BI15" s="76">
        <f>BD15</f>
        <v>16248</v>
      </c>
      <c r="BJ15" s="157">
        <f>BI15/BH15</f>
        <v>0.56610281692594466</v>
      </c>
      <c r="BK15" s="158"/>
      <c r="BL15" s="159" t="s">
        <v>78</v>
      </c>
      <c r="BM15" s="160"/>
      <c r="BN15" s="161"/>
      <c r="BO15" s="3">
        <v>17.2</v>
      </c>
      <c r="BP15" s="11"/>
      <c r="BQ15" s="11">
        <v>395</v>
      </c>
      <c r="BR15" s="154"/>
      <c r="BS15" s="155"/>
      <c r="BT15" s="155"/>
      <c r="BU15" s="156"/>
    </row>
    <row r="16" spans="2:73" ht="15" customHeight="1">
      <c r="B16" s="10">
        <v>41592</v>
      </c>
      <c r="C16" s="11" t="s">
        <v>61</v>
      </c>
      <c r="D16" s="11">
        <v>3548</v>
      </c>
      <c r="E16" s="11">
        <v>0</v>
      </c>
      <c r="F16" s="39">
        <v>7.6</v>
      </c>
      <c r="G16" s="76">
        <v>0</v>
      </c>
      <c r="H16" s="76">
        <f>G16</f>
        <v>0</v>
      </c>
      <c r="I16" s="78">
        <f t="shared" ref="I16:I40" si="1">SUM(E16+F16+S16)</f>
        <v>7.6</v>
      </c>
      <c r="J16" s="89">
        <f>SUM(H$15:H16)</f>
        <v>0</v>
      </c>
      <c r="K16" s="89">
        <f t="shared" si="0"/>
        <v>25000</v>
      </c>
      <c r="L16" s="39">
        <f t="shared" ref="L16:L40" si="2">J$6*(I16-F16-S16)</f>
        <v>0</v>
      </c>
      <c r="M16" s="76">
        <f t="shared" ref="M16:M40" si="3">H16</f>
        <v>0</v>
      </c>
      <c r="N16" s="157" t="e">
        <f t="shared" ref="N16:N40" si="4">M16/L16</f>
        <v>#DIV/0!</v>
      </c>
      <c r="O16" s="158"/>
      <c r="P16" s="159"/>
      <c r="Q16" s="160"/>
      <c r="R16" s="161"/>
      <c r="S16" s="3">
        <v>0</v>
      </c>
      <c r="T16" s="11">
        <v>0</v>
      </c>
      <c r="U16" s="11">
        <v>0</v>
      </c>
      <c r="V16" s="154" t="s">
        <v>60</v>
      </c>
      <c r="W16" s="155"/>
      <c r="X16" s="155"/>
      <c r="Y16" s="156"/>
      <c r="Z16" s="10">
        <v>41619</v>
      </c>
      <c r="AA16" s="11" t="s">
        <v>61</v>
      </c>
      <c r="AB16" s="11">
        <v>3548</v>
      </c>
      <c r="AC16" s="11">
        <v>7.6</v>
      </c>
      <c r="AD16" s="39">
        <v>0</v>
      </c>
      <c r="AE16" s="76">
        <v>559</v>
      </c>
      <c r="AF16" s="76">
        <f>AE16</f>
        <v>559</v>
      </c>
      <c r="AG16" s="78">
        <f t="shared" ref="AG16:AG40" si="5">SUM(AC16+AD16+AQ16)</f>
        <v>7.6</v>
      </c>
      <c r="AH16" s="89">
        <f>SUM(AF$15:AF16)</f>
        <v>6016</v>
      </c>
      <c r="AI16" s="89">
        <f t="shared" ref="AI16:AI40" si="6">AA$10-AH16</f>
        <v>18984</v>
      </c>
      <c r="AJ16" s="39">
        <f t="shared" ref="AJ16:AJ40" si="7">AH$6*(AG16-AD16-AQ16)</f>
        <v>608</v>
      </c>
      <c r="AK16" s="76">
        <f t="shared" ref="AK16:AK40" si="8">AF16</f>
        <v>559</v>
      </c>
      <c r="AL16" s="157">
        <f t="shared" ref="AL16:AL40" si="9">AK16/AJ16</f>
        <v>0.91940789473684215</v>
      </c>
      <c r="AM16" s="158"/>
      <c r="AN16" s="159" t="s">
        <v>78</v>
      </c>
      <c r="AO16" s="160"/>
      <c r="AP16" s="161"/>
      <c r="AQ16" s="3">
        <v>0</v>
      </c>
      <c r="AR16" s="11">
        <v>0</v>
      </c>
      <c r="AS16" s="11">
        <v>0</v>
      </c>
      <c r="AT16" s="154"/>
      <c r="AU16" s="155"/>
      <c r="AV16" s="155"/>
      <c r="AW16" s="156"/>
      <c r="AX16" s="10">
        <v>41656</v>
      </c>
      <c r="AY16" s="11" t="s">
        <v>61</v>
      </c>
      <c r="AZ16" s="11">
        <v>3548</v>
      </c>
      <c r="BA16" s="11">
        <v>7.6</v>
      </c>
      <c r="BB16" s="39">
        <v>0</v>
      </c>
      <c r="BC16" s="76">
        <v>511</v>
      </c>
      <c r="BD16" s="76">
        <f>BC16</f>
        <v>511</v>
      </c>
      <c r="BE16" s="78">
        <f t="shared" ref="BE16:BE40" si="10">SUM(BA16+BB16+BO16)</f>
        <v>7.6</v>
      </c>
      <c r="BF16" s="89">
        <f>SUM(BD$15:BD16)</f>
        <v>16759</v>
      </c>
      <c r="BG16" s="89">
        <f t="shared" ref="BG16:BG40" si="11">AY$10-BF16</f>
        <v>10741</v>
      </c>
      <c r="BH16" s="39">
        <f t="shared" ref="BH16:BH40" si="12">BF$6*(BE16-BB16-BO16)</f>
        <v>1018.4</v>
      </c>
      <c r="BI16" s="76">
        <f t="shared" ref="BI16:BI40" si="13">BD16</f>
        <v>511</v>
      </c>
      <c r="BJ16" s="157">
        <f t="shared" ref="BJ16:BJ40" si="14">BI16/BH16</f>
        <v>0.50176747839748626</v>
      </c>
      <c r="BK16" s="158"/>
      <c r="BL16" s="159" t="s">
        <v>78</v>
      </c>
      <c r="BM16" s="160"/>
      <c r="BN16" s="161"/>
      <c r="BO16" s="3">
        <v>0</v>
      </c>
      <c r="BP16" s="11">
        <v>0</v>
      </c>
      <c r="BQ16" s="11">
        <v>0</v>
      </c>
      <c r="BR16" s="154"/>
      <c r="BS16" s="155"/>
      <c r="BT16" s="155"/>
      <c r="BU16" s="156"/>
    </row>
    <row r="17" spans="2:73" ht="15" customHeight="1">
      <c r="B17" s="10">
        <v>41593</v>
      </c>
      <c r="C17" s="11" t="s">
        <v>61</v>
      </c>
      <c r="D17" s="11">
        <v>3548</v>
      </c>
      <c r="E17" s="11">
        <v>0</v>
      </c>
      <c r="F17" s="39">
        <v>7.6</v>
      </c>
      <c r="G17" s="76">
        <v>0</v>
      </c>
      <c r="H17" s="76">
        <f t="shared" ref="H17:H40" si="15">G17</f>
        <v>0</v>
      </c>
      <c r="I17" s="78">
        <f t="shared" si="1"/>
        <v>7.6</v>
      </c>
      <c r="J17" s="89">
        <f>SUM(H$15:H17)</f>
        <v>0</v>
      </c>
      <c r="K17" s="89">
        <f t="shared" si="0"/>
        <v>25000</v>
      </c>
      <c r="L17" s="39">
        <f t="shared" si="2"/>
        <v>0</v>
      </c>
      <c r="M17" s="76">
        <f t="shared" si="3"/>
        <v>0</v>
      </c>
      <c r="N17" s="157" t="e">
        <f t="shared" si="4"/>
        <v>#DIV/0!</v>
      </c>
      <c r="O17" s="158"/>
      <c r="P17" s="159"/>
      <c r="Q17" s="160"/>
      <c r="R17" s="161"/>
      <c r="S17" s="3">
        <v>0</v>
      </c>
      <c r="T17" s="11">
        <v>0</v>
      </c>
      <c r="U17" s="11">
        <v>0</v>
      </c>
      <c r="V17" s="154" t="s">
        <v>60</v>
      </c>
      <c r="W17" s="155"/>
      <c r="X17" s="155"/>
      <c r="Y17" s="156"/>
      <c r="Z17" s="10">
        <v>41620</v>
      </c>
      <c r="AA17" s="11" t="s">
        <v>61</v>
      </c>
      <c r="AB17" s="11">
        <v>3548</v>
      </c>
      <c r="AC17" s="11">
        <v>7.6</v>
      </c>
      <c r="AD17" s="39">
        <v>0</v>
      </c>
      <c r="AE17" s="76">
        <v>373</v>
      </c>
      <c r="AF17" s="76">
        <f t="shared" ref="AF17:AF40" si="16">AE17</f>
        <v>373</v>
      </c>
      <c r="AG17" s="78">
        <f t="shared" si="5"/>
        <v>7.6</v>
      </c>
      <c r="AH17" s="89">
        <f>SUM(AF$15:AF17)</f>
        <v>6389</v>
      </c>
      <c r="AI17" s="89">
        <f t="shared" si="6"/>
        <v>18611</v>
      </c>
      <c r="AJ17" s="39">
        <f t="shared" si="7"/>
        <v>608</v>
      </c>
      <c r="AK17" s="76">
        <f t="shared" si="8"/>
        <v>373</v>
      </c>
      <c r="AL17" s="157">
        <f t="shared" si="9"/>
        <v>0.61348684210526316</v>
      </c>
      <c r="AM17" s="158"/>
      <c r="AN17" s="159" t="s">
        <v>78</v>
      </c>
      <c r="AO17" s="160"/>
      <c r="AP17" s="161"/>
      <c r="AQ17" s="3">
        <v>0</v>
      </c>
      <c r="AR17" s="11">
        <v>0</v>
      </c>
      <c r="AS17" s="11">
        <v>0</v>
      </c>
      <c r="AT17" s="154"/>
      <c r="AU17" s="155"/>
      <c r="AV17" s="155"/>
      <c r="AW17" s="156"/>
      <c r="AX17" s="10">
        <v>41659</v>
      </c>
      <c r="AY17" s="11" t="s">
        <v>61</v>
      </c>
      <c r="AZ17" s="11">
        <v>3548</v>
      </c>
      <c r="BA17" s="11">
        <v>5.6</v>
      </c>
      <c r="BB17" s="39">
        <v>0</v>
      </c>
      <c r="BC17" s="76">
        <v>348</v>
      </c>
      <c r="BD17" s="76">
        <f t="shared" ref="BD17:BD40" si="17">BC17</f>
        <v>348</v>
      </c>
      <c r="BE17" s="78">
        <f t="shared" si="10"/>
        <v>5.6</v>
      </c>
      <c r="BF17" s="89">
        <f>SUM(BD$15:BD17)</f>
        <v>17107</v>
      </c>
      <c r="BG17" s="89">
        <f t="shared" si="11"/>
        <v>10393</v>
      </c>
      <c r="BH17" s="39">
        <f t="shared" si="12"/>
        <v>750.4</v>
      </c>
      <c r="BI17" s="76">
        <f t="shared" si="13"/>
        <v>348</v>
      </c>
      <c r="BJ17" s="157">
        <f t="shared" si="14"/>
        <v>0.46375266524520259</v>
      </c>
      <c r="BK17" s="158"/>
      <c r="BL17" s="159" t="s">
        <v>78</v>
      </c>
      <c r="BM17" s="160"/>
      <c r="BN17" s="161"/>
      <c r="BO17" s="3">
        <v>0</v>
      </c>
      <c r="BP17" s="11">
        <v>0</v>
      </c>
      <c r="BQ17" s="11">
        <v>24</v>
      </c>
      <c r="BR17" s="154" t="s">
        <v>88</v>
      </c>
      <c r="BS17" s="155"/>
      <c r="BT17" s="155"/>
      <c r="BU17" s="156"/>
    </row>
    <row r="18" spans="2:73" ht="15" customHeight="1">
      <c r="B18" s="10">
        <v>41596</v>
      </c>
      <c r="C18" s="11" t="s">
        <v>61</v>
      </c>
      <c r="D18" s="11">
        <v>3548</v>
      </c>
      <c r="E18" s="11">
        <v>4.5</v>
      </c>
      <c r="F18" s="39">
        <v>3</v>
      </c>
      <c r="G18" s="76">
        <v>215</v>
      </c>
      <c r="H18" s="76">
        <f t="shared" si="15"/>
        <v>215</v>
      </c>
      <c r="I18" s="78">
        <f t="shared" si="1"/>
        <v>8.1999999999999993</v>
      </c>
      <c r="J18" s="89">
        <f>SUM(H$15:H18)</f>
        <v>215</v>
      </c>
      <c r="K18" s="89">
        <f t="shared" si="0"/>
        <v>24785</v>
      </c>
      <c r="L18" s="39">
        <f t="shared" si="2"/>
        <v>607.49999999999989</v>
      </c>
      <c r="M18" s="76">
        <f t="shared" si="3"/>
        <v>215</v>
      </c>
      <c r="N18" s="157">
        <f t="shared" si="4"/>
        <v>0.35390946502057619</v>
      </c>
      <c r="O18" s="158"/>
      <c r="P18" s="159" t="s">
        <v>62</v>
      </c>
      <c r="Q18" s="160"/>
      <c r="R18" s="161"/>
      <c r="S18" s="3">
        <v>0.7</v>
      </c>
      <c r="T18" s="11">
        <v>3</v>
      </c>
      <c r="U18" s="11">
        <v>46</v>
      </c>
      <c r="V18" s="154" t="s">
        <v>63</v>
      </c>
      <c r="W18" s="155"/>
      <c r="X18" s="155"/>
      <c r="Y18" s="156"/>
      <c r="Z18" s="10">
        <v>41624</v>
      </c>
      <c r="AA18" s="11" t="s">
        <v>61</v>
      </c>
      <c r="AB18" s="11">
        <v>3548</v>
      </c>
      <c r="AC18" s="11">
        <v>4.5999999999999996</v>
      </c>
      <c r="AD18" s="39">
        <v>0</v>
      </c>
      <c r="AE18" s="76">
        <v>445</v>
      </c>
      <c r="AF18" s="76">
        <f t="shared" si="16"/>
        <v>445</v>
      </c>
      <c r="AG18" s="78">
        <f t="shared" si="5"/>
        <v>4.5999999999999996</v>
      </c>
      <c r="AH18" s="89">
        <f>SUM(AF$15:AF18)</f>
        <v>6834</v>
      </c>
      <c r="AI18" s="89">
        <f t="shared" si="6"/>
        <v>18166</v>
      </c>
      <c r="AJ18" s="39">
        <f t="shared" si="7"/>
        <v>368</v>
      </c>
      <c r="AK18" s="76">
        <f t="shared" si="8"/>
        <v>445</v>
      </c>
      <c r="AL18" s="157">
        <f t="shared" si="9"/>
        <v>1.2092391304347827</v>
      </c>
      <c r="AM18" s="158"/>
      <c r="AN18" s="159" t="s">
        <v>78</v>
      </c>
      <c r="AO18" s="160"/>
      <c r="AP18" s="161"/>
      <c r="AQ18" s="3">
        <v>0</v>
      </c>
      <c r="AR18" s="11">
        <v>0</v>
      </c>
      <c r="AS18" s="11">
        <v>0</v>
      </c>
      <c r="AT18" s="154" t="s">
        <v>80</v>
      </c>
      <c r="AU18" s="155"/>
      <c r="AV18" s="155"/>
      <c r="AW18" s="156"/>
      <c r="AX18" s="10">
        <v>41660</v>
      </c>
      <c r="AY18" s="11" t="s">
        <v>61</v>
      </c>
      <c r="AZ18" s="11">
        <v>3548</v>
      </c>
      <c r="BA18" s="11">
        <v>1.5</v>
      </c>
      <c r="BB18" s="39">
        <v>0</v>
      </c>
      <c r="BC18" s="76">
        <v>125</v>
      </c>
      <c r="BD18" s="76">
        <f t="shared" si="17"/>
        <v>125</v>
      </c>
      <c r="BE18" s="78">
        <f t="shared" si="10"/>
        <v>1.5</v>
      </c>
      <c r="BF18" s="89">
        <f>SUM(BD$15:BD18)</f>
        <v>17232</v>
      </c>
      <c r="BG18" s="89">
        <f t="shared" si="11"/>
        <v>10268</v>
      </c>
      <c r="BH18" s="39">
        <f t="shared" si="12"/>
        <v>201</v>
      </c>
      <c r="BI18" s="76">
        <f t="shared" si="13"/>
        <v>125</v>
      </c>
      <c r="BJ18" s="157">
        <f t="shared" si="14"/>
        <v>0.62189054726368154</v>
      </c>
      <c r="BK18" s="158"/>
      <c r="BL18" s="159" t="s">
        <v>78</v>
      </c>
      <c r="BM18" s="160"/>
      <c r="BN18" s="161"/>
      <c r="BO18" s="3">
        <v>0</v>
      </c>
      <c r="BP18" s="11">
        <v>0</v>
      </c>
      <c r="BQ18" s="11">
        <v>0</v>
      </c>
      <c r="BR18" s="154"/>
      <c r="BS18" s="155"/>
      <c r="BT18" s="155"/>
      <c r="BU18" s="156"/>
    </row>
    <row r="19" spans="2:73" ht="15" customHeight="1">
      <c r="B19" s="10">
        <v>41596</v>
      </c>
      <c r="C19" s="101" t="s">
        <v>64</v>
      </c>
      <c r="D19" s="11">
        <v>3651</v>
      </c>
      <c r="E19" s="11">
        <v>7.6</v>
      </c>
      <c r="F19" s="39">
        <v>0</v>
      </c>
      <c r="G19" s="76">
        <v>41</v>
      </c>
      <c r="H19" s="76">
        <f t="shared" si="15"/>
        <v>41</v>
      </c>
      <c r="I19" s="78">
        <f t="shared" si="1"/>
        <v>7.6</v>
      </c>
      <c r="J19" s="89">
        <f>SUM(H$15:H19)</f>
        <v>256</v>
      </c>
      <c r="K19" s="89">
        <f t="shared" si="0"/>
        <v>24744</v>
      </c>
      <c r="L19" s="39">
        <f t="shared" si="2"/>
        <v>1026</v>
      </c>
      <c r="M19" s="76">
        <f t="shared" si="3"/>
        <v>41</v>
      </c>
      <c r="N19" s="157">
        <f t="shared" si="4"/>
        <v>3.9961013645224169E-2</v>
      </c>
      <c r="O19" s="158"/>
      <c r="P19" s="159" t="s">
        <v>62</v>
      </c>
      <c r="Q19" s="160"/>
      <c r="R19" s="161"/>
      <c r="S19" s="3">
        <v>0</v>
      </c>
      <c r="T19" s="11">
        <v>0</v>
      </c>
      <c r="U19" s="11">
        <v>11</v>
      </c>
      <c r="V19" s="154" t="s">
        <v>66</v>
      </c>
      <c r="W19" s="155"/>
      <c r="X19" s="155"/>
      <c r="Y19" s="156"/>
      <c r="Z19" s="10"/>
      <c r="AA19" s="19"/>
      <c r="AB19" s="11"/>
      <c r="AC19" s="11"/>
      <c r="AD19" s="39"/>
      <c r="AE19" s="76"/>
      <c r="AF19" s="76">
        <f t="shared" si="16"/>
        <v>0</v>
      </c>
      <c r="AG19" s="78">
        <f t="shared" si="5"/>
        <v>0</v>
      </c>
      <c r="AH19" s="89">
        <f>SUM(AF$15:AF19)</f>
        <v>6834</v>
      </c>
      <c r="AI19" s="89">
        <f t="shared" si="6"/>
        <v>18166</v>
      </c>
      <c r="AJ19" s="39">
        <f t="shared" si="7"/>
        <v>0</v>
      </c>
      <c r="AK19" s="76">
        <f t="shared" si="8"/>
        <v>0</v>
      </c>
      <c r="AL19" s="157" t="e">
        <f t="shared" si="9"/>
        <v>#DIV/0!</v>
      </c>
      <c r="AM19" s="158"/>
      <c r="AN19" s="159"/>
      <c r="AO19" s="160"/>
      <c r="AP19" s="161"/>
      <c r="AQ19" s="3"/>
      <c r="AR19" s="11"/>
      <c r="AS19" s="11"/>
      <c r="AT19" s="154" t="s">
        <v>81</v>
      </c>
      <c r="AU19" s="155"/>
      <c r="AV19" s="155"/>
      <c r="AW19" s="156"/>
      <c r="AX19" s="10">
        <v>41661</v>
      </c>
      <c r="AY19" s="19" t="s">
        <v>61</v>
      </c>
      <c r="AZ19" s="11">
        <v>3548</v>
      </c>
      <c r="BA19" s="11">
        <v>6</v>
      </c>
      <c r="BB19" s="39">
        <v>0</v>
      </c>
      <c r="BC19" s="76">
        <v>301</v>
      </c>
      <c r="BD19" s="76">
        <f t="shared" si="17"/>
        <v>301</v>
      </c>
      <c r="BE19" s="78">
        <f t="shared" si="10"/>
        <v>6</v>
      </c>
      <c r="BF19" s="89">
        <f>SUM(BD$15:BD19)</f>
        <v>17533</v>
      </c>
      <c r="BG19" s="89">
        <f t="shared" si="11"/>
        <v>9967</v>
      </c>
      <c r="BH19" s="39">
        <f t="shared" si="12"/>
        <v>804</v>
      </c>
      <c r="BI19" s="76">
        <f t="shared" si="13"/>
        <v>301</v>
      </c>
      <c r="BJ19" s="157">
        <f t="shared" si="14"/>
        <v>0.37437810945273631</v>
      </c>
      <c r="BK19" s="158"/>
      <c r="BL19" s="159" t="s">
        <v>78</v>
      </c>
      <c r="BM19" s="160"/>
      <c r="BN19" s="161"/>
      <c r="BO19" s="3">
        <v>0</v>
      </c>
      <c r="BP19" s="11">
        <v>0</v>
      </c>
      <c r="BQ19" s="11">
        <v>0</v>
      </c>
      <c r="BR19" s="154"/>
      <c r="BS19" s="155"/>
      <c r="BT19" s="155"/>
      <c r="BU19" s="156"/>
    </row>
    <row r="20" spans="2:73" ht="15" customHeight="1">
      <c r="B20" s="10"/>
      <c r="C20" s="19"/>
      <c r="D20" s="11"/>
      <c r="E20" s="11"/>
      <c r="F20" s="39"/>
      <c r="G20" s="76"/>
      <c r="H20" s="76">
        <f t="shared" si="15"/>
        <v>0</v>
      </c>
      <c r="I20" s="78">
        <f t="shared" si="1"/>
        <v>0</v>
      </c>
      <c r="J20" s="89">
        <f>SUM(H$15:H20)</f>
        <v>256</v>
      </c>
      <c r="K20" s="89">
        <f t="shared" si="0"/>
        <v>24744</v>
      </c>
      <c r="L20" s="39">
        <f t="shared" si="2"/>
        <v>0</v>
      </c>
      <c r="M20" s="76">
        <f t="shared" si="3"/>
        <v>0</v>
      </c>
      <c r="N20" s="157" t="e">
        <f t="shared" si="4"/>
        <v>#DIV/0!</v>
      </c>
      <c r="O20" s="158"/>
      <c r="P20" s="159"/>
      <c r="Q20" s="160"/>
      <c r="R20" s="161"/>
      <c r="S20" s="3"/>
      <c r="T20" s="11"/>
      <c r="U20" s="11"/>
      <c r="V20" s="154" t="s">
        <v>65</v>
      </c>
      <c r="W20" s="155"/>
      <c r="X20" s="155"/>
      <c r="Y20" s="156"/>
      <c r="Z20" s="10">
        <v>41625</v>
      </c>
      <c r="AA20" s="19" t="s">
        <v>61</v>
      </c>
      <c r="AB20" s="11">
        <v>3548</v>
      </c>
      <c r="AC20" s="11">
        <v>4</v>
      </c>
      <c r="AD20" s="39">
        <v>0</v>
      </c>
      <c r="AE20" s="76">
        <v>299</v>
      </c>
      <c r="AF20" s="76">
        <f t="shared" si="16"/>
        <v>299</v>
      </c>
      <c r="AG20" s="78">
        <f t="shared" si="5"/>
        <v>4</v>
      </c>
      <c r="AH20" s="89">
        <f>SUM(AF$15:AF20)</f>
        <v>7133</v>
      </c>
      <c r="AI20" s="89">
        <f t="shared" si="6"/>
        <v>17867</v>
      </c>
      <c r="AJ20" s="39">
        <f t="shared" si="7"/>
        <v>320</v>
      </c>
      <c r="AK20" s="76">
        <f t="shared" si="8"/>
        <v>299</v>
      </c>
      <c r="AL20" s="157">
        <f t="shared" si="9"/>
        <v>0.93437499999999996</v>
      </c>
      <c r="AM20" s="158"/>
      <c r="AN20" s="159" t="s">
        <v>78</v>
      </c>
      <c r="AO20" s="160"/>
      <c r="AP20" s="161"/>
      <c r="AQ20" s="3">
        <v>0</v>
      </c>
      <c r="AR20" s="11">
        <v>0</v>
      </c>
      <c r="AS20" s="11">
        <v>0</v>
      </c>
      <c r="AT20" s="154"/>
      <c r="AU20" s="155"/>
      <c r="AV20" s="155"/>
      <c r="AW20" s="156"/>
      <c r="AX20" s="10">
        <v>41662</v>
      </c>
      <c r="AY20" s="19" t="s">
        <v>61</v>
      </c>
      <c r="AZ20" s="11">
        <v>3548</v>
      </c>
      <c r="BA20" s="11">
        <v>7.6</v>
      </c>
      <c r="BB20" s="39">
        <v>0</v>
      </c>
      <c r="BC20" s="76">
        <v>284</v>
      </c>
      <c r="BD20" s="76">
        <f t="shared" si="17"/>
        <v>284</v>
      </c>
      <c r="BE20" s="78">
        <f t="shared" si="10"/>
        <v>7.6</v>
      </c>
      <c r="BF20" s="89">
        <f>SUM(BD$15:BD20)</f>
        <v>17817</v>
      </c>
      <c r="BG20" s="89">
        <f t="shared" si="11"/>
        <v>9683</v>
      </c>
      <c r="BH20" s="39">
        <f t="shared" si="12"/>
        <v>1018.4</v>
      </c>
      <c r="BI20" s="76">
        <f t="shared" si="13"/>
        <v>284</v>
      </c>
      <c r="BJ20" s="157">
        <f t="shared" si="14"/>
        <v>0.2788688138256088</v>
      </c>
      <c r="BK20" s="158"/>
      <c r="BL20" s="159" t="s">
        <v>78</v>
      </c>
      <c r="BM20" s="160"/>
      <c r="BN20" s="161"/>
      <c r="BO20" s="3">
        <v>0</v>
      </c>
      <c r="BP20" s="11">
        <v>0</v>
      </c>
      <c r="BQ20" s="11">
        <v>0</v>
      </c>
      <c r="BR20" s="154"/>
      <c r="BS20" s="155"/>
      <c r="BT20" s="155"/>
      <c r="BU20" s="156"/>
    </row>
    <row r="21" spans="2:73" ht="15" customHeight="1">
      <c r="B21" s="10">
        <v>41597</v>
      </c>
      <c r="C21" s="19" t="s">
        <v>61</v>
      </c>
      <c r="D21" s="11">
        <v>3548</v>
      </c>
      <c r="E21" s="11">
        <v>0</v>
      </c>
      <c r="F21" s="11">
        <v>0</v>
      </c>
      <c r="G21" s="76">
        <v>0</v>
      </c>
      <c r="H21" s="76">
        <f t="shared" si="15"/>
        <v>0</v>
      </c>
      <c r="I21" s="78">
        <f t="shared" si="1"/>
        <v>7.6</v>
      </c>
      <c r="J21" s="89">
        <f>SUM(H$15:H21)</f>
        <v>256</v>
      </c>
      <c r="K21" s="89">
        <f t="shared" si="0"/>
        <v>24744</v>
      </c>
      <c r="L21" s="39">
        <f t="shared" si="2"/>
        <v>0</v>
      </c>
      <c r="M21" s="76">
        <f t="shared" si="3"/>
        <v>0</v>
      </c>
      <c r="N21" s="157" t="e">
        <f t="shared" si="4"/>
        <v>#DIV/0!</v>
      </c>
      <c r="O21" s="158"/>
      <c r="P21" s="159"/>
      <c r="Q21" s="160"/>
      <c r="R21" s="161"/>
      <c r="S21" s="3">
        <v>7.6</v>
      </c>
      <c r="T21" s="11">
        <v>3</v>
      </c>
      <c r="U21" s="11">
        <v>0</v>
      </c>
      <c r="V21" s="154" t="s">
        <v>67</v>
      </c>
      <c r="W21" s="155"/>
      <c r="X21" s="155"/>
      <c r="Y21" s="156"/>
      <c r="Z21" s="10">
        <v>41626</v>
      </c>
      <c r="AA21" s="19" t="s">
        <v>61</v>
      </c>
      <c r="AB21" s="11">
        <v>3548</v>
      </c>
      <c r="AC21" s="11">
        <v>5.9</v>
      </c>
      <c r="AD21" s="11">
        <v>0</v>
      </c>
      <c r="AE21" s="76">
        <v>426</v>
      </c>
      <c r="AF21" s="76">
        <f t="shared" si="16"/>
        <v>426</v>
      </c>
      <c r="AG21" s="78">
        <f t="shared" si="5"/>
        <v>7.6000000000000005</v>
      </c>
      <c r="AH21" s="89">
        <f>SUM(AF$15:AF21)</f>
        <v>7559</v>
      </c>
      <c r="AI21" s="89">
        <f t="shared" si="6"/>
        <v>17441</v>
      </c>
      <c r="AJ21" s="39">
        <f t="shared" si="7"/>
        <v>472</v>
      </c>
      <c r="AK21" s="76">
        <f t="shared" si="8"/>
        <v>426</v>
      </c>
      <c r="AL21" s="157">
        <f t="shared" si="9"/>
        <v>0.90254237288135597</v>
      </c>
      <c r="AM21" s="158"/>
      <c r="AN21" s="159" t="s">
        <v>78</v>
      </c>
      <c r="AO21" s="160"/>
      <c r="AP21" s="161"/>
      <c r="AQ21" s="3">
        <v>1.7</v>
      </c>
      <c r="AR21" s="11">
        <v>1</v>
      </c>
      <c r="AS21" s="11">
        <v>0</v>
      </c>
      <c r="AT21" s="154"/>
      <c r="AU21" s="155"/>
      <c r="AV21" s="155"/>
      <c r="AW21" s="156"/>
      <c r="AX21" s="10">
        <v>41663</v>
      </c>
      <c r="AY21" s="19" t="s">
        <v>61</v>
      </c>
      <c r="AZ21" s="11">
        <v>3548</v>
      </c>
      <c r="BA21" s="11">
        <v>7.6</v>
      </c>
      <c r="BB21" s="11">
        <v>0</v>
      </c>
      <c r="BC21" s="76">
        <v>549</v>
      </c>
      <c r="BD21" s="76">
        <f t="shared" si="17"/>
        <v>549</v>
      </c>
      <c r="BE21" s="78">
        <f t="shared" si="10"/>
        <v>7.6</v>
      </c>
      <c r="BF21" s="89">
        <f>SUM(BD$15:BD21)</f>
        <v>18366</v>
      </c>
      <c r="BG21" s="89">
        <f t="shared" si="11"/>
        <v>9134</v>
      </c>
      <c r="BH21" s="39">
        <f t="shared" si="12"/>
        <v>1018.4</v>
      </c>
      <c r="BI21" s="76">
        <f t="shared" si="13"/>
        <v>549</v>
      </c>
      <c r="BJ21" s="157">
        <f t="shared" si="14"/>
        <v>0.53908091123330715</v>
      </c>
      <c r="BK21" s="158"/>
      <c r="BL21" s="159" t="s">
        <v>78</v>
      </c>
      <c r="BM21" s="160"/>
      <c r="BN21" s="161"/>
      <c r="BO21" s="3">
        <v>0</v>
      </c>
      <c r="BP21" s="11">
        <v>0</v>
      </c>
      <c r="BQ21" s="11">
        <v>0</v>
      </c>
      <c r="BR21" s="154"/>
      <c r="BS21" s="155"/>
      <c r="BT21" s="155"/>
      <c r="BU21" s="156"/>
    </row>
    <row r="22" spans="2:73" ht="15" customHeight="1">
      <c r="B22" s="10">
        <v>41598</v>
      </c>
      <c r="C22" s="19" t="s">
        <v>61</v>
      </c>
      <c r="D22" s="11">
        <v>3548</v>
      </c>
      <c r="E22" s="11">
        <v>7.6</v>
      </c>
      <c r="F22" s="11">
        <v>0</v>
      </c>
      <c r="G22" s="76">
        <v>97</v>
      </c>
      <c r="H22" s="76">
        <f t="shared" si="15"/>
        <v>97</v>
      </c>
      <c r="I22" s="78">
        <f t="shared" si="1"/>
        <v>7.6</v>
      </c>
      <c r="J22" s="89">
        <f>SUM(H$15:H22)</f>
        <v>353</v>
      </c>
      <c r="K22" s="89">
        <f t="shared" si="0"/>
        <v>24647</v>
      </c>
      <c r="L22" s="39">
        <f t="shared" si="2"/>
        <v>1026</v>
      </c>
      <c r="M22" s="76">
        <f t="shared" si="3"/>
        <v>97</v>
      </c>
      <c r="N22" s="157">
        <f t="shared" si="4"/>
        <v>9.454191033138401E-2</v>
      </c>
      <c r="O22" s="158"/>
      <c r="P22" s="159"/>
      <c r="Q22" s="160"/>
      <c r="R22" s="161"/>
      <c r="S22" s="3">
        <v>0</v>
      </c>
      <c r="T22" s="11">
        <v>0</v>
      </c>
      <c r="U22" s="11">
        <v>72</v>
      </c>
      <c r="V22" s="186" t="s">
        <v>68</v>
      </c>
      <c r="W22" s="187"/>
      <c r="X22" s="187"/>
      <c r="Y22" s="188"/>
      <c r="Z22" s="10">
        <v>41627</v>
      </c>
      <c r="AA22" s="19" t="s">
        <v>61</v>
      </c>
      <c r="AB22" s="11">
        <v>3548</v>
      </c>
      <c r="AC22" s="11">
        <v>6.6</v>
      </c>
      <c r="AD22" s="11">
        <v>0</v>
      </c>
      <c r="AE22" s="76">
        <v>539</v>
      </c>
      <c r="AF22" s="76">
        <f t="shared" si="16"/>
        <v>539</v>
      </c>
      <c r="AG22" s="78">
        <f t="shared" si="5"/>
        <v>7.6</v>
      </c>
      <c r="AH22" s="89">
        <f>SUM(AF$15:AF22)</f>
        <v>8098</v>
      </c>
      <c r="AI22" s="89">
        <f t="shared" si="6"/>
        <v>16902</v>
      </c>
      <c r="AJ22" s="39">
        <f t="shared" si="7"/>
        <v>528</v>
      </c>
      <c r="AK22" s="76">
        <f t="shared" si="8"/>
        <v>539</v>
      </c>
      <c r="AL22" s="157">
        <f t="shared" si="9"/>
        <v>1.0208333333333333</v>
      </c>
      <c r="AM22" s="158"/>
      <c r="AN22" s="159" t="s">
        <v>78</v>
      </c>
      <c r="AO22" s="160"/>
      <c r="AP22" s="161"/>
      <c r="AQ22" s="3">
        <v>1</v>
      </c>
      <c r="AR22" s="11">
        <v>1</v>
      </c>
      <c r="AS22" s="11">
        <v>0</v>
      </c>
      <c r="AT22" s="154" t="s">
        <v>82</v>
      </c>
      <c r="AU22" s="155"/>
      <c r="AV22" s="155"/>
      <c r="AW22" s="156"/>
      <c r="AX22" s="10">
        <v>41666</v>
      </c>
      <c r="AY22" s="19" t="s">
        <v>61</v>
      </c>
      <c r="AZ22" s="11">
        <v>3548</v>
      </c>
      <c r="BA22" s="11">
        <v>6.8</v>
      </c>
      <c r="BB22" s="11">
        <v>0</v>
      </c>
      <c r="BC22" s="76">
        <v>421</v>
      </c>
      <c r="BD22" s="76">
        <f t="shared" si="17"/>
        <v>421</v>
      </c>
      <c r="BE22" s="78">
        <f t="shared" si="10"/>
        <v>7.6</v>
      </c>
      <c r="BF22" s="89">
        <f>SUM(BD$15:BD22)</f>
        <v>18787</v>
      </c>
      <c r="BG22" s="89">
        <f t="shared" si="11"/>
        <v>8713</v>
      </c>
      <c r="BH22" s="39">
        <f t="shared" si="12"/>
        <v>911.19999999999993</v>
      </c>
      <c r="BI22" s="76">
        <f t="shared" si="13"/>
        <v>421</v>
      </c>
      <c r="BJ22" s="157">
        <f t="shared" si="14"/>
        <v>0.46202809482001761</v>
      </c>
      <c r="BK22" s="158"/>
      <c r="BL22" s="159" t="s">
        <v>78</v>
      </c>
      <c r="BM22" s="160"/>
      <c r="BN22" s="161"/>
      <c r="BO22" s="3">
        <v>0.8</v>
      </c>
      <c r="BP22" s="11">
        <v>1</v>
      </c>
      <c r="BQ22" s="11">
        <v>0</v>
      </c>
      <c r="BR22" s="154"/>
      <c r="BS22" s="155"/>
      <c r="BT22" s="155"/>
      <c r="BU22" s="156"/>
    </row>
    <row r="23" spans="2:73" ht="15" customHeight="1">
      <c r="B23" s="10">
        <v>41599</v>
      </c>
      <c r="C23" s="19" t="s">
        <v>61</v>
      </c>
      <c r="D23" s="11">
        <v>3548</v>
      </c>
      <c r="E23" s="11">
        <v>6.6</v>
      </c>
      <c r="F23" s="11">
        <v>0</v>
      </c>
      <c r="G23" s="76">
        <v>240</v>
      </c>
      <c r="H23" s="76">
        <f t="shared" si="15"/>
        <v>240</v>
      </c>
      <c r="I23" s="78">
        <f t="shared" si="1"/>
        <v>7.6</v>
      </c>
      <c r="J23" s="89">
        <f>SUM(H$15:H23)</f>
        <v>593</v>
      </c>
      <c r="K23" s="89">
        <f t="shared" si="0"/>
        <v>24407</v>
      </c>
      <c r="L23" s="39">
        <f t="shared" si="2"/>
        <v>891</v>
      </c>
      <c r="M23" s="76">
        <f t="shared" si="3"/>
        <v>240</v>
      </c>
      <c r="N23" s="157">
        <f t="shared" si="4"/>
        <v>0.26936026936026936</v>
      </c>
      <c r="O23" s="158"/>
      <c r="P23" s="159"/>
      <c r="Q23" s="160"/>
      <c r="R23" s="161"/>
      <c r="S23" s="3">
        <v>1</v>
      </c>
      <c r="T23" s="11">
        <v>4</v>
      </c>
      <c r="U23" s="11">
        <v>0</v>
      </c>
      <c r="V23" s="154" t="s">
        <v>69</v>
      </c>
      <c r="W23" s="155"/>
      <c r="X23" s="155"/>
      <c r="Y23" s="156"/>
      <c r="Z23" s="10">
        <v>41628</v>
      </c>
      <c r="AA23" s="19" t="s">
        <v>61</v>
      </c>
      <c r="AB23" s="11">
        <v>3548</v>
      </c>
      <c r="AC23" s="11">
        <v>7.6</v>
      </c>
      <c r="AD23" s="11">
        <v>0</v>
      </c>
      <c r="AE23" s="76">
        <v>486</v>
      </c>
      <c r="AF23" s="76">
        <f t="shared" si="16"/>
        <v>486</v>
      </c>
      <c r="AG23" s="78">
        <f t="shared" si="5"/>
        <v>7.6</v>
      </c>
      <c r="AH23" s="89">
        <f>SUM(AF$15:AF23)</f>
        <v>8584</v>
      </c>
      <c r="AI23" s="89">
        <f t="shared" si="6"/>
        <v>16416</v>
      </c>
      <c r="AJ23" s="39">
        <f t="shared" si="7"/>
        <v>608</v>
      </c>
      <c r="AK23" s="76">
        <f t="shared" si="8"/>
        <v>486</v>
      </c>
      <c r="AL23" s="157">
        <f t="shared" si="9"/>
        <v>0.79934210526315785</v>
      </c>
      <c r="AM23" s="158"/>
      <c r="AN23" s="159" t="s">
        <v>78</v>
      </c>
      <c r="AO23" s="160"/>
      <c r="AP23" s="161"/>
      <c r="AQ23" s="3">
        <v>0</v>
      </c>
      <c r="AR23" s="11">
        <v>0</v>
      </c>
      <c r="AS23" s="11">
        <v>42</v>
      </c>
      <c r="AT23" s="186" t="s">
        <v>73</v>
      </c>
      <c r="AU23" s="187"/>
      <c r="AV23" s="187"/>
      <c r="AW23" s="188"/>
      <c r="AX23" s="10">
        <v>41667</v>
      </c>
      <c r="AY23" s="19" t="s">
        <v>61</v>
      </c>
      <c r="AZ23" s="11">
        <v>3548</v>
      </c>
      <c r="BA23" s="11">
        <v>7.6</v>
      </c>
      <c r="BB23" s="11">
        <v>0</v>
      </c>
      <c r="BC23" s="76">
        <v>574</v>
      </c>
      <c r="BD23" s="76">
        <f t="shared" si="17"/>
        <v>574</v>
      </c>
      <c r="BE23" s="78">
        <f t="shared" si="10"/>
        <v>7.6</v>
      </c>
      <c r="BF23" s="89">
        <f>SUM(BD$15:BD23)</f>
        <v>19361</v>
      </c>
      <c r="BG23" s="89">
        <f t="shared" si="11"/>
        <v>8139</v>
      </c>
      <c r="BH23" s="39">
        <f t="shared" si="12"/>
        <v>1018.4</v>
      </c>
      <c r="BI23" s="76">
        <f t="shared" si="13"/>
        <v>574</v>
      </c>
      <c r="BJ23" s="157">
        <f t="shared" si="14"/>
        <v>0.56362922230950507</v>
      </c>
      <c r="BK23" s="158"/>
      <c r="BL23" s="159" t="s">
        <v>78</v>
      </c>
      <c r="BM23" s="160"/>
      <c r="BN23" s="161"/>
      <c r="BO23" s="3">
        <v>0</v>
      </c>
      <c r="BP23" s="11">
        <v>0</v>
      </c>
      <c r="BQ23" s="11">
        <v>0</v>
      </c>
      <c r="BR23" s="186"/>
      <c r="BS23" s="187"/>
      <c r="BT23" s="187"/>
      <c r="BU23" s="188"/>
    </row>
    <row r="24" spans="2:73" ht="15" customHeight="1">
      <c r="B24" s="10">
        <v>41600</v>
      </c>
      <c r="C24" s="19" t="s">
        <v>61</v>
      </c>
      <c r="D24" s="11">
        <v>3548</v>
      </c>
      <c r="E24" s="11">
        <v>8</v>
      </c>
      <c r="F24" s="11">
        <v>0</v>
      </c>
      <c r="G24" s="76">
        <v>325</v>
      </c>
      <c r="H24" s="76">
        <f t="shared" si="15"/>
        <v>325</v>
      </c>
      <c r="I24" s="78">
        <f t="shared" si="1"/>
        <v>8</v>
      </c>
      <c r="J24" s="89">
        <f>SUM(H$15:H24)</f>
        <v>918</v>
      </c>
      <c r="K24" s="89">
        <f t="shared" si="0"/>
        <v>24082</v>
      </c>
      <c r="L24" s="39">
        <f t="shared" si="2"/>
        <v>1080</v>
      </c>
      <c r="M24" s="76">
        <f t="shared" si="3"/>
        <v>325</v>
      </c>
      <c r="N24" s="157">
        <f t="shared" si="4"/>
        <v>0.30092592592592593</v>
      </c>
      <c r="O24" s="158"/>
      <c r="P24" s="159" t="s">
        <v>70</v>
      </c>
      <c r="Q24" s="160"/>
      <c r="R24" s="161"/>
      <c r="S24" s="3">
        <v>0</v>
      </c>
      <c r="T24" s="11">
        <v>0</v>
      </c>
      <c r="U24" s="11">
        <v>0</v>
      </c>
      <c r="V24" s="154"/>
      <c r="W24" s="155"/>
      <c r="X24" s="155"/>
      <c r="Y24" s="156"/>
      <c r="Z24" s="10">
        <v>41631</v>
      </c>
      <c r="AA24" s="19" t="s">
        <v>61</v>
      </c>
      <c r="AB24" s="11">
        <v>3548</v>
      </c>
      <c r="AC24" s="11">
        <v>7.6</v>
      </c>
      <c r="AD24" s="11">
        <v>0</v>
      </c>
      <c r="AE24" s="76">
        <v>534</v>
      </c>
      <c r="AF24" s="76">
        <f t="shared" si="16"/>
        <v>534</v>
      </c>
      <c r="AG24" s="78">
        <f t="shared" si="5"/>
        <v>7.6</v>
      </c>
      <c r="AH24" s="89">
        <f>SUM(AF$15:AF24)</f>
        <v>9118</v>
      </c>
      <c r="AI24" s="89">
        <f t="shared" si="6"/>
        <v>15882</v>
      </c>
      <c r="AJ24" s="39">
        <f t="shared" si="7"/>
        <v>608</v>
      </c>
      <c r="AK24" s="76">
        <f t="shared" si="8"/>
        <v>534</v>
      </c>
      <c r="AL24" s="157">
        <f t="shared" si="9"/>
        <v>0.87828947368421051</v>
      </c>
      <c r="AM24" s="158"/>
      <c r="AN24" s="159" t="s">
        <v>78</v>
      </c>
      <c r="AO24" s="160"/>
      <c r="AP24" s="161"/>
      <c r="AQ24" s="3">
        <v>0</v>
      </c>
      <c r="AR24" s="11">
        <v>0</v>
      </c>
      <c r="AS24" s="11">
        <v>0</v>
      </c>
      <c r="AT24" s="154"/>
      <c r="AU24" s="155"/>
      <c r="AV24" s="155"/>
      <c r="AW24" s="156"/>
      <c r="AX24" s="10">
        <v>41668</v>
      </c>
      <c r="AY24" s="19" t="s">
        <v>61</v>
      </c>
      <c r="AZ24" s="11">
        <v>3548</v>
      </c>
      <c r="BA24" s="11">
        <v>7.6</v>
      </c>
      <c r="BB24" s="11">
        <v>0</v>
      </c>
      <c r="BC24" s="76">
        <v>532</v>
      </c>
      <c r="BD24" s="76">
        <f t="shared" si="17"/>
        <v>532</v>
      </c>
      <c r="BE24" s="78">
        <f t="shared" si="10"/>
        <v>7.6</v>
      </c>
      <c r="BF24" s="89">
        <f>SUM(BD$15:BD24)</f>
        <v>19893</v>
      </c>
      <c r="BG24" s="89">
        <f t="shared" si="11"/>
        <v>7607</v>
      </c>
      <c r="BH24" s="39">
        <f t="shared" si="12"/>
        <v>1018.4</v>
      </c>
      <c r="BI24" s="76">
        <f t="shared" si="13"/>
        <v>532</v>
      </c>
      <c r="BJ24" s="157">
        <f t="shared" si="14"/>
        <v>0.5223880597014926</v>
      </c>
      <c r="BK24" s="158"/>
      <c r="BL24" s="159" t="s">
        <v>78</v>
      </c>
      <c r="BM24" s="160"/>
      <c r="BN24" s="161"/>
      <c r="BO24" s="3">
        <v>0</v>
      </c>
      <c r="BP24" s="11">
        <v>0</v>
      </c>
      <c r="BQ24" s="11">
        <v>0</v>
      </c>
      <c r="BR24" s="154"/>
      <c r="BS24" s="155"/>
      <c r="BT24" s="155"/>
      <c r="BU24" s="156"/>
    </row>
    <row r="25" spans="2:73" ht="15" customHeight="1">
      <c r="B25" s="10">
        <v>41600</v>
      </c>
      <c r="C25" s="19" t="s">
        <v>64</v>
      </c>
      <c r="D25" s="11">
        <v>3651</v>
      </c>
      <c r="E25" s="11">
        <v>4.0999999999999996</v>
      </c>
      <c r="F25" s="11">
        <v>0</v>
      </c>
      <c r="G25" s="76">
        <v>151</v>
      </c>
      <c r="H25" s="76">
        <f t="shared" si="15"/>
        <v>151</v>
      </c>
      <c r="I25" s="78">
        <f t="shared" si="1"/>
        <v>5.6</v>
      </c>
      <c r="J25" s="89">
        <f>SUM(H$15:H25)</f>
        <v>1069</v>
      </c>
      <c r="K25" s="89">
        <f t="shared" si="0"/>
        <v>23931</v>
      </c>
      <c r="L25" s="39">
        <f t="shared" si="2"/>
        <v>553.5</v>
      </c>
      <c r="M25" s="76">
        <f t="shared" si="3"/>
        <v>151</v>
      </c>
      <c r="N25" s="157">
        <f t="shared" si="4"/>
        <v>0.27280939476061428</v>
      </c>
      <c r="O25" s="158"/>
      <c r="P25" s="159" t="s">
        <v>70</v>
      </c>
      <c r="Q25" s="160"/>
      <c r="R25" s="161"/>
      <c r="S25" s="3">
        <v>1.5</v>
      </c>
      <c r="T25" s="11">
        <v>1</v>
      </c>
      <c r="U25" s="11">
        <v>13</v>
      </c>
      <c r="V25" s="154" t="s">
        <v>72</v>
      </c>
      <c r="W25" s="155"/>
      <c r="X25" s="155"/>
      <c r="Y25" s="156"/>
      <c r="Z25" s="10">
        <v>41632</v>
      </c>
      <c r="AA25" s="19" t="s">
        <v>61</v>
      </c>
      <c r="AB25" s="11">
        <v>3548</v>
      </c>
      <c r="AC25" s="11">
        <v>7.6</v>
      </c>
      <c r="AD25" s="11">
        <v>0</v>
      </c>
      <c r="AE25" s="76">
        <v>575</v>
      </c>
      <c r="AF25" s="76">
        <f t="shared" si="16"/>
        <v>575</v>
      </c>
      <c r="AG25" s="78">
        <f t="shared" si="5"/>
        <v>7.6</v>
      </c>
      <c r="AH25" s="89">
        <f>SUM(AF$15:AF25)</f>
        <v>9693</v>
      </c>
      <c r="AI25" s="89">
        <f t="shared" si="6"/>
        <v>15307</v>
      </c>
      <c r="AJ25" s="39">
        <f t="shared" si="7"/>
        <v>608</v>
      </c>
      <c r="AK25" s="76">
        <f t="shared" si="8"/>
        <v>575</v>
      </c>
      <c r="AL25" s="157">
        <f t="shared" si="9"/>
        <v>0.94572368421052633</v>
      </c>
      <c r="AM25" s="158"/>
      <c r="AN25" s="159" t="s">
        <v>78</v>
      </c>
      <c r="AO25" s="160"/>
      <c r="AP25" s="161"/>
      <c r="AQ25" s="3">
        <v>0</v>
      </c>
      <c r="AR25" s="11">
        <v>0</v>
      </c>
      <c r="AS25" s="11">
        <v>0</v>
      </c>
      <c r="AT25" s="154"/>
      <c r="AU25" s="155"/>
      <c r="AV25" s="155"/>
      <c r="AW25" s="156"/>
      <c r="AX25" s="10">
        <v>41669</v>
      </c>
      <c r="AY25" s="19" t="s">
        <v>61</v>
      </c>
      <c r="AZ25" s="11">
        <v>3548</v>
      </c>
      <c r="BA25" s="11">
        <v>7.6</v>
      </c>
      <c r="BB25" s="11">
        <v>0</v>
      </c>
      <c r="BC25" s="76">
        <v>560</v>
      </c>
      <c r="BD25" s="76">
        <f t="shared" si="17"/>
        <v>560</v>
      </c>
      <c r="BE25" s="78">
        <f t="shared" si="10"/>
        <v>7.6</v>
      </c>
      <c r="BF25" s="89">
        <f>SUM(BD$15:BD25)</f>
        <v>20453</v>
      </c>
      <c r="BG25" s="89">
        <f t="shared" si="11"/>
        <v>7047</v>
      </c>
      <c r="BH25" s="39">
        <f t="shared" si="12"/>
        <v>1018.4</v>
      </c>
      <c r="BI25" s="76">
        <f t="shared" si="13"/>
        <v>560</v>
      </c>
      <c r="BJ25" s="157">
        <f t="shared" si="14"/>
        <v>0.54988216810683421</v>
      </c>
      <c r="BK25" s="158"/>
      <c r="BL25" s="159" t="s">
        <v>78</v>
      </c>
      <c r="BM25" s="160"/>
      <c r="BN25" s="161"/>
      <c r="BO25" s="3">
        <v>0</v>
      </c>
      <c r="BP25" s="11">
        <v>0</v>
      </c>
      <c r="BQ25" s="11">
        <v>0</v>
      </c>
      <c r="BR25" s="154"/>
      <c r="BS25" s="155"/>
      <c r="BT25" s="155"/>
      <c r="BU25" s="156"/>
    </row>
    <row r="26" spans="2:73" ht="15" customHeight="1">
      <c r="B26" s="10"/>
      <c r="C26" s="19"/>
      <c r="D26" s="11"/>
      <c r="E26" s="11"/>
      <c r="F26" s="11"/>
      <c r="G26" s="76"/>
      <c r="H26" s="76">
        <f t="shared" si="15"/>
        <v>0</v>
      </c>
      <c r="I26" s="78">
        <f t="shared" si="1"/>
        <v>0</v>
      </c>
      <c r="J26" s="89">
        <f>SUM(H$15:H26)</f>
        <v>1069</v>
      </c>
      <c r="K26" s="89">
        <f t="shared" si="0"/>
        <v>23931</v>
      </c>
      <c r="L26" s="39">
        <f t="shared" si="2"/>
        <v>0</v>
      </c>
      <c r="M26" s="76">
        <f t="shared" si="3"/>
        <v>0</v>
      </c>
      <c r="N26" s="157" t="e">
        <f t="shared" si="4"/>
        <v>#DIV/0!</v>
      </c>
      <c r="O26" s="158"/>
      <c r="P26" s="159"/>
      <c r="Q26" s="160"/>
      <c r="R26" s="161"/>
      <c r="S26" s="3"/>
      <c r="T26" s="11"/>
      <c r="U26" s="11"/>
      <c r="V26" s="154" t="s">
        <v>71</v>
      </c>
      <c r="W26" s="155"/>
      <c r="X26" s="155"/>
      <c r="Y26" s="156"/>
      <c r="Z26" s="10">
        <v>41634</v>
      </c>
      <c r="AA26" s="19" t="s">
        <v>61</v>
      </c>
      <c r="AB26" s="11">
        <v>3548</v>
      </c>
      <c r="AC26" s="11">
        <v>7.6</v>
      </c>
      <c r="AD26" s="11">
        <v>0</v>
      </c>
      <c r="AE26" s="76">
        <v>474</v>
      </c>
      <c r="AF26" s="76">
        <f t="shared" si="16"/>
        <v>474</v>
      </c>
      <c r="AG26" s="78">
        <f t="shared" si="5"/>
        <v>7.6</v>
      </c>
      <c r="AH26" s="89">
        <f>SUM(AF$15:AF26)</f>
        <v>10167</v>
      </c>
      <c r="AI26" s="89">
        <f t="shared" si="6"/>
        <v>14833</v>
      </c>
      <c r="AJ26" s="39">
        <f t="shared" si="7"/>
        <v>608</v>
      </c>
      <c r="AK26" s="76">
        <f t="shared" si="8"/>
        <v>474</v>
      </c>
      <c r="AL26" s="157">
        <f t="shared" si="9"/>
        <v>0.77960526315789469</v>
      </c>
      <c r="AM26" s="158"/>
      <c r="AN26" s="159" t="s">
        <v>78</v>
      </c>
      <c r="AO26" s="160"/>
      <c r="AP26" s="161"/>
      <c r="AQ26" s="3">
        <v>0</v>
      </c>
      <c r="AR26" s="11">
        <v>0</v>
      </c>
      <c r="AS26" s="11">
        <v>0</v>
      </c>
      <c r="AT26" s="154"/>
      <c r="AU26" s="155"/>
      <c r="AV26" s="155"/>
      <c r="AW26" s="156"/>
      <c r="AX26" s="10">
        <v>41670</v>
      </c>
      <c r="AY26" s="19" t="s">
        <v>61</v>
      </c>
      <c r="AZ26" s="11">
        <v>3548</v>
      </c>
      <c r="BA26" s="11">
        <v>7.6</v>
      </c>
      <c r="BB26" s="11">
        <v>0</v>
      </c>
      <c r="BC26" s="76">
        <v>444</v>
      </c>
      <c r="BD26" s="76">
        <f t="shared" si="17"/>
        <v>444</v>
      </c>
      <c r="BE26" s="78">
        <f t="shared" si="10"/>
        <v>7.6</v>
      </c>
      <c r="BF26" s="89">
        <f>SUM(BD$15:BD26)</f>
        <v>20897</v>
      </c>
      <c r="BG26" s="89">
        <f t="shared" si="11"/>
        <v>6603</v>
      </c>
      <c r="BH26" s="39">
        <f t="shared" si="12"/>
        <v>1018.4</v>
      </c>
      <c r="BI26" s="76">
        <f t="shared" si="13"/>
        <v>444</v>
      </c>
      <c r="BJ26" s="157">
        <f t="shared" si="14"/>
        <v>0.43597800471327575</v>
      </c>
      <c r="BK26" s="158"/>
      <c r="BL26" s="159" t="s">
        <v>78</v>
      </c>
      <c r="BM26" s="160"/>
      <c r="BN26" s="161"/>
      <c r="BO26" s="3">
        <v>0</v>
      </c>
      <c r="BP26" s="11">
        <v>0</v>
      </c>
      <c r="BQ26" s="11">
        <v>26</v>
      </c>
      <c r="BR26" s="186" t="s">
        <v>73</v>
      </c>
      <c r="BS26" s="187"/>
      <c r="BT26" s="187"/>
      <c r="BU26" s="188"/>
    </row>
    <row r="27" spans="2:73" ht="15" customHeight="1">
      <c r="B27" s="10">
        <v>41603</v>
      </c>
      <c r="C27" s="19" t="s">
        <v>61</v>
      </c>
      <c r="D27" s="11">
        <v>3548</v>
      </c>
      <c r="E27" s="11">
        <v>7.6</v>
      </c>
      <c r="F27" s="11">
        <v>0</v>
      </c>
      <c r="G27" s="76">
        <v>494</v>
      </c>
      <c r="H27" s="76">
        <f t="shared" si="15"/>
        <v>494</v>
      </c>
      <c r="I27" s="78">
        <f t="shared" si="1"/>
        <v>7.6</v>
      </c>
      <c r="J27" s="89">
        <f>SUM(H$15:H27)</f>
        <v>1563</v>
      </c>
      <c r="K27" s="89">
        <f t="shared" si="0"/>
        <v>23437</v>
      </c>
      <c r="L27" s="39">
        <f t="shared" si="2"/>
        <v>1026</v>
      </c>
      <c r="M27" s="76">
        <f t="shared" si="3"/>
        <v>494</v>
      </c>
      <c r="N27" s="157">
        <f t="shared" si="4"/>
        <v>0.48148148148148145</v>
      </c>
      <c r="O27" s="158"/>
      <c r="P27" s="159" t="s">
        <v>70</v>
      </c>
      <c r="Q27" s="160"/>
      <c r="R27" s="161"/>
      <c r="S27" s="3">
        <v>0</v>
      </c>
      <c r="T27" s="11">
        <v>0</v>
      </c>
      <c r="U27" s="11">
        <v>85</v>
      </c>
      <c r="V27" s="186" t="s">
        <v>73</v>
      </c>
      <c r="W27" s="187"/>
      <c r="X27" s="187"/>
      <c r="Y27" s="188"/>
      <c r="Z27" s="10">
        <v>41635</v>
      </c>
      <c r="AA27" s="19" t="s">
        <v>61</v>
      </c>
      <c r="AB27" s="11">
        <v>3548</v>
      </c>
      <c r="AC27" s="11">
        <v>7.6</v>
      </c>
      <c r="AD27" s="11">
        <v>0</v>
      </c>
      <c r="AE27" s="76">
        <v>575</v>
      </c>
      <c r="AF27" s="76">
        <f t="shared" si="16"/>
        <v>575</v>
      </c>
      <c r="AG27" s="78">
        <f t="shared" si="5"/>
        <v>7.6</v>
      </c>
      <c r="AH27" s="89">
        <f>SUM(AF$15:AF27)</f>
        <v>10742</v>
      </c>
      <c r="AI27" s="89">
        <f t="shared" si="6"/>
        <v>14258</v>
      </c>
      <c r="AJ27" s="39">
        <f t="shared" si="7"/>
        <v>608</v>
      </c>
      <c r="AK27" s="76">
        <f t="shared" si="8"/>
        <v>575</v>
      </c>
      <c r="AL27" s="157">
        <f t="shared" si="9"/>
        <v>0.94572368421052633</v>
      </c>
      <c r="AM27" s="158"/>
      <c r="AN27" s="159" t="s">
        <v>78</v>
      </c>
      <c r="AO27" s="160"/>
      <c r="AP27" s="161"/>
      <c r="AQ27" s="3">
        <v>0</v>
      </c>
      <c r="AR27" s="11">
        <v>0</v>
      </c>
      <c r="AS27" s="11">
        <v>0</v>
      </c>
      <c r="AT27" s="154"/>
      <c r="AU27" s="155"/>
      <c r="AV27" s="155"/>
      <c r="AW27" s="156"/>
      <c r="AX27" s="10">
        <v>41674</v>
      </c>
      <c r="AY27" s="19" t="s">
        <v>61</v>
      </c>
      <c r="AZ27" s="11">
        <v>3548</v>
      </c>
      <c r="BA27" s="11">
        <v>7.6</v>
      </c>
      <c r="BB27" s="11">
        <v>0</v>
      </c>
      <c r="BC27" s="76">
        <v>585</v>
      </c>
      <c r="BD27" s="76">
        <f t="shared" si="17"/>
        <v>585</v>
      </c>
      <c r="BE27" s="78">
        <f t="shared" si="10"/>
        <v>7.6</v>
      </c>
      <c r="BF27" s="89">
        <f>SUM(BD$15:BD27)</f>
        <v>21482</v>
      </c>
      <c r="BG27" s="89">
        <f t="shared" si="11"/>
        <v>6018</v>
      </c>
      <c r="BH27" s="39">
        <f t="shared" si="12"/>
        <v>1018.4</v>
      </c>
      <c r="BI27" s="76">
        <f t="shared" si="13"/>
        <v>585</v>
      </c>
      <c r="BJ27" s="157">
        <f t="shared" si="14"/>
        <v>0.57443047918303225</v>
      </c>
      <c r="BK27" s="158"/>
      <c r="BL27" s="159" t="s">
        <v>78</v>
      </c>
      <c r="BM27" s="160"/>
      <c r="BN27" s="161"/>
      <c r="BO27" s="3">
        <v>0</v>
      </c>
      <c r="BP27" s="11">
        <v>0</v>
      </c>
      <c r="BQ27" s="11">
        <v>0</v>
      </c>
      <c r="BR27" s="154"/>
      <c r="BS27" s="155"/>
      <c r="BT27" s="155"/>
      <c r="BU27" s="156"/>
    </row>
    <row r="28" spans="2:73" ht="15" customHeight="1">
      <c r="B28" s="10">
        <v>41604</v>
      </c>
      <c r="C28" s="19" t="s">
        <v>61</v>
      </c>
      <c r="D28" s="11">
        <v>3548</v>
      </c>
      <c r="E28" s="11">
        <v>7.6</v>
      </c>
      <c r="F28" s="11">
        <v>0</v>
      </c>
      <c r="G28" s="76">
        <v>452</v>
      </c>
      <c r="H28" s="76">
        <f t="shared" si="15"/>
        <v>452</v>
      </c>
      <c r="I28" s="78">
        <f t="shared" si="1"/>
        <v>7.6</v>
      </c>
      <c r="J28" s="89">
        <f>SUM(H$15:H28)</f>
        <v>2015</v>
      </c>
      <c r="K28" s="89">
        <f t="shared" si="0"/>
        <v>22985</v>
      </c>
      <c r="L28" s="39">
        <f t="shared" si="2"/>
        <v>1026</v>
      </c>
      <c r="M28" s="76">
        <f t="shared" si="3"/>
        <v>452</v>
      </c>
      <c r="N28" s="157">
        <f t="shared" si="4"/>
        <v>0.44054580896686157</v>
      </c>
      <c r="O28" s="158"/>
      <c r="P28" s="159" t="s">
        <v>70</v>
      </c>
      <c r="Q28" s="160"/>
      <c r="R28" s="161"/>
      <c r="S28" s="3">
        <v>0</v>
      </c>
      <c r="T28" s="11">
        <v>0</v>
      </c>
      <c r="U28" s="11">
        <v>0</v>
      </c>
      <c r="V28" s="154"/>
      <c r="W28" s="155"/>
      <c r="X28" s="155"/>
      <c r="Y28" s="156"/>
      <c r="Z28" s="10">
        <v>41635</v>
      </c>
      <c r="AA28" s="19" t="s">
        <v>83</v>
      </c>
      <c r="AB28" s="11"/>
      <c r="AC28" s="11"/>
      <c r="AD28" s="11"/>
      <c r="AE28" s="76"/>
      <c r="AF28" s="76">
        <f t="shared" si="16"/>
        <v>0</v>
      </c>
      <c r="AG28" s="78">
        <f t="shared" si="5"/>
        <v>0</v>
      </c>
      <c r="AH28" s="89">
        <f>SUM(AF$15:AF28)</f>
        <v>10742</v>
      </c>
      <c r="AI28" s="89">
        <f t="shared" si="6"/>
        <v>14258</v>
      </c>
      <c r="AJ28" s="39">
        <f t="shared" si="7"/>
        <v>0</v>
      </c>
      <c r="AK28" s="76">
        <f t="shared" si="8"/>
        <v>0</v>
      </c>
      <c r="AL28" s="157" t="e">
        <f t="shared" si="9"/>
        <v>#DIV/0!</v>
      </c>
      <c r="AM28" s="158"/>
      <c r="AN28" s="159"/>
      <c r="AO28" s="160"/>
      <c r="AP28" s="161"/>
      <c r="AQ28" s="3"/>
      <c r="AR28" s="11"/>
      <c r="AS28" s="11">
        <v>2</v>
      </c>
      <c r="AT28" s="186">
        <v>22</v>
      </c>
      <c r="AU28" s="187"/>
      <c r="AV28" s="187"/>
      <c r="AW28" s="188"/>
      <c r="AX28" s="10">
        <v>41675</v>
      </c>
      <c r="AY28" s="102" t="s">
        <v>61</v>
      </c>
      <c r="AZ28" s="11">
        <v>3548</v>
      </c>
      <c r="BA28" s="11">
        <v>7.6</v>
      </c>
      <c r="BB28" s="11">
        <v>0</v>
      </c>
      <c r="BC28" s="76">
        <v>486</v>
      </c>
      <c r="BD28" s="76">
        <f t="shared" si="17"/>
        <v>486</v>
      </c>
      <c r="BE28" s="78">
        <f t="shared" si="10"/>
        <v>7.6</v>
      </c>
      <c r="BF28" s="89">
        <f>SUM(BD$15:BD28)</f>
        <v>21968</v>
      </c>
      <c r="BG28" s="89">
        <f t="shared" si="11"/>
        <v>5532</v>
      </c>
      <c r="BH28" s="39">
        <f t="shared" si="12"/>
        <v>1018.4</v>
      </c>
      <c r="BI28" s="76">
        <f t="shared" si="13"/>
        <v>486</v>
      </c>
      <c r="BJ28" s="157">
        <f t="shared" si="14"/>
        <v>0.47721916732128833</v>
      </c>
      <c r="BK28" s="158"/>
      <c r="BL28" s="159" t="s">
        <v>78</v>
      </c>
      <c r="BM28" s="160"/>
      <c r="BN28" s="161"/>
      <c r="BO28" s="3">
        <v>0</v>
      </c>
      <c r="BP28" s="11">
        <v>0</v>
      </c>
      <c r="BQ28" s="11">
        <v>0</v>
      </c>
      <c r="BR28" s="186"/>
      <c r="BS28" s="187"/>
      <c r="BT28" s="187"/>
      <c r="BU28" s="188"/>
    </row>
    <row r="29" spans="2:73" ht="15" customHeight="1">
      <c r="B29" s="10">
        <v>41605</v>
      </c>
      <c r="C29" s="19" t="s">
        <v>61</v>
      </c>
      <c r="D29" s="11">
        <v>3548</v>
      </c>
      <c r="E29" s="11">
        <v>7.6</v>
      </c>
      <c r="F29" s="11">
        <v>0</v>
      </c>
      <c r="G29" s="76">
        <v>206</v>
      </c>
      <c r="H29" s="76">
        <f t="shared" si="15"/>
        <v>206</v>
      </c>
      <c r="I29" s="78">
        <f t="shared" si="1"/>
        <v>7.6</v>
      </c>
      <c r="J29" s="89">
        <f>SUM(H$15:H29)</f>
        <v>2221</v>
      </c>
      <c r="K29" s="89">
        <f t="shared" si="0"/>
        <v>22779</v>
      </c>
      <c r="L29" s="39">
        <f t="shared" si="2"/>
        <v>1026</v>
      </c>
      <c r="M29" s="76">
        <f t="shared" si="3"/>
        <v>206</v>
      </c>
      <c r="N29" s="157">
        <f t="shared" si="4"/>
        <v>0.20077972709551656</v>
      </c>
      <c r="O29" s="158"/>
      <c r="P29" s="159"/>
      <c r="Q29" s="160"/>
      <c r="R29" s="161"/>
      <c r="S29" s="3">
        <v>0</v>
      </c>
      <c r="T29" s="11">
        <v>0</v>
      </c>
      <c r="U29" s="11">
        <v>0</v>
      </c>
      <c r="V29" s="154" t="s">
        <v>74</v>
      </c>
      <c r="W29" s="155"/>
      <c r="X29" s="155"/>
      <c r="Y29" s="156"/>
      <c r="Z29" s="10">
        <v>41638</v>
      </c>
      <c r="AA29" s="19" t="s">
        <v>61</v>
      </c>
      <c r="AB29" s="11">
        <v>3548</v>
      </c>
      <c r="AC29" s="11">
        <v>7.6</v>
      </c>
      <c r="AD29" s="11">
        <v>0</v>
      </c>
      <c r="AE29" s="76">
        <v>437</v>
      </c>
      <c r="AF29" s="76">
        <f t="shared" si="16"/>
        <v>437</v>
      </c>
      <c r="AG29" s="78">
        <f t="shared" si="5"/>
        <v>7.6</v>
      </c>
      <c r="AH29" s="89">
        <f>SUM(AF$15:AF29)</f>
        <v>11179</v>
      </c>
      <c r="AI29" s="89">
        <f t="shared" si="6"/>
        <v>13821</v>
      </c>
      <c r="AJ29" s="39">
        <f t="shared" si="7"/>
        <v>608</v>
      </c>
      <c r="AK29" s="76">
        <f t="shared" si="8"/>
        <v>437</v>
      </c>
      <c r="AL29" s="157">
        <f t="shared" si="9"/>
        <v>0.71875</v>
      </c>
      <c r="AM29" s="158"/>
      <c r="AN29" s="159" t="s">
        <v>78</v>
      </c>
      <c r="AO29" s="160"/>
      <c r="AP29" s="161"/>
      <c r="AQ29" s="3">
        <v>0</v>
      </c>
      <c r="AR29" s="11">
        <v>0</v>
      </c>
      <c r="AS29" s="11">
        <v>47</v>
      </c>
      <c r="AT29" s="186" t="s">
        <v>73</v>
      </c>
      <c r="AU29" s="187"/>
      <c r="AV29" s="187"/>
      <c r="AW29" s="188"/>
      <c r="AX29" s="10">
        <v>41676</v>
      </c>
      <c r="AY29" s="103" t="s">
        <v>61</v>
      </c>
      <c r="AZ29" s="11">
        <v>3548</v>
      </c>
      <c r="BA29" s="11">
        <v>7.2</v>
      </c>
      <c r="BB29" s="11">
        <v>0</v>
      </c>
      <c r="BC29" s="76">
        <v>521</v>
      </c>
      <c r="BD29" s="76">
        <f t="shared" si="17"/>
        <v>521</v>
      </c>
      <c r="BE29" s="78">
        <f t="shared" si="10"/>
        <v>7.6000000000000005</v>
      </c>
      <c r="BF29" s="89">
        <f>SUM(BD$15:BD29)</f>
        <v>22489</v>
      </c>
      <c r="BG29" s="89">
        <f t="shared" si="11"/>
        <v>5011</v>
      </c>
      <c r="BH29" s="39">
        <f t="shared" si="12"/>
        <v>964.80000000000007</v>
      </c>
      <c r="BI29" s="76">
        <f t="shared" si="13"/>
        <v>521</v>
      </c>
      <c r="BJ29" s="157">
        <f t="shared" si="14"/>
        <v>0.54000829187396349</v>
      </c>
      <c r="BK29" s="158"/>
      <c r="BL29" s="159" t="s">
        <v>78</v>
      </c>
      <c r="BM29" s="160"/>
      <c r="BN29" s="161"/>
      <c r="BO29" s="3">
        <v>0.4</v>
      </c>
      <c r="BP29" s="11">
        <v>4</v>
      </c>
      <c r="BQ29" s="11">
        <v>0</v>
      </c>
      <c r="BR29" s="154" t="s">
        <v>85</v>
      </c>
      <c r="BS29" s="155"/>
      <c r="BT29" s="155"/>
      <c r="BU29" s="156"/>
    </row>
    <row r="30" spans="2:73" ht="15" customHeight="1">
      <c r="B30" s="10"/>
      <c r="C30" s="266" t="s">
        <v>75</v>
      </c>
      <c r="D30" s="267"/>
      <c r="E30" s="11">
        <f>SUM(E15:E29)</f>
        <v>61.2</v>
      </c>
      <c r="F30" s="11">
        <f>SUM(F15:F29)</f>
        <v>21.799999999999997</v>
      </c>
      <c r="G30" s="76">
        <f>SUM(G15:G29)</f>
        <v>2221</v>
      </c>
      <c r="H30" s="76">
        <f t="shared" si="15"/>
        <v>2221</v>
      </c>
      <c r="I30" s="78">
        <f t="shared" si="1"/>
        <v>83</v>
      </c>
      <c r="J30" s="89">
        <f>SUM(H$15:H30)</f>
        <v>4442</v>
      </c>
      <c r="K30" s="89">
        <f t="shared" si="0"/>
        <v>20558</v>
      </c>
      <c r="L30" s="39">
        <f t="shared" si="2"/>
        <v>8262</v>
      </c>
      <c r="M30" s="76">
        <f t="shared" si="3"/>
        <v>2221</v>
      </c>
      <c r="N30" s="157">
        <f t="shared" si="4"/>
        <v>0.26882110869038972</v>
      </c>
      <c r="O30" s="158"/>
      <c r="P30" s="159"/>
      <c r="Q30" s="160"/>
      <c r="R30" s="161"/>
      <c r="S30" s="3"/>
      <c r="T30" s="11"/>
      <c r="U30" s="11"/>
      <c r="V30" s="154" t="s">
        <v>69</v>
      </c>
      <c r="W30" s="155"/>
      <c r="X30" s="155"/>
      <c r="Y30" s="156"/>
      <c r="Z30" s="10">
        <v>41639</v>
      </c>
      <c r="AA30" s="19" t="s">
        <v>61</v>
      </c>
      <c r="AB30" s="11">
        <v>3548</v>
      </c>
      <c r="AC30" s="11">
        <v>7.6</v>
      </c>
      <c r="AD30" s="11">
        <v>0</v>
      </c>
      <c r="AE30" s="76">
        <v>506</v>
      </c>
      <c r="AF30" s="76">
        <f t="shared" si="16"/>
        <v>506</v>
      </c>
      <c r="AG30" s="78">
        <f t="shared" si="5"/>
        <v>7.6</v>
      </c>
      <c r="AH30" s="89">
        <f>SUM(AF$15:AF30)</f>
        <v>11685</v>
      </c>
      <c r="AI30" s="89">
        <f t="shared" si="6"/>
        <v>13315</v>
      </c>
      <c r="AJ30" s="39">
        <f t="shared" si="7"/>
        <v>608</v>
      </c>
      <c r="AK30" s="76">
        <f t="shared" si="8"/>
        <v>506</v>
      </c>
      <c r="AL30" s="157">
        <f t="shared" si="9"/>
        <v>0.83223684210526316</v>
      </c>
      <c r="AM30" s="158"/>
      <c r="AN30" s="159" t="s">
        <v>78</v>
      </c>
      <c r="AO30" s="160"/>
      <c r="AP30" s="161"/>
      <c r="AQ30" s="3">
        <v>0</v>
      </c>
      <c r="AR30" s="11">
        <v>0</v>
      </c>
      <c r="AS30" s="11">
        <v>0</v>
      </c>
      <c r="AT30" s="154"/>
      <c r="AU30" s="155"/>
      <c r="AV30" s="155"/>
      <c r="AW30" s="156"/>
      <c r="AX30" s="10">
        <v>41677</v>
      </c>
      <c r="AY30" s="104" t="s">
        <v>61</v>
      </c>
      <c r="AZ30" s="11">
        <v>3548</v>
      </c>
      <c r="BA30" s="11">
        <v>7.6</v>
      </c>
      <c r="BB30" s="11">
        <v>0</v>
      </c>
      <c r="BC30" s="76">
        <v>554</v>
      </c>
      <c r="BD30" s="76">
        <f t="shared" si="17"/>
        <v>554</v>
      </c>
      <c r="BE30" s="78">
        <f t="shared" si="10"/>
        <v>7.6</v>
      </c>
      <c r="BF30" s="89">
        <f>SUM(BD$15:BD30)</f>
        <v>23043</v>
      </c>
      <c r="BG30" s="89">
        <f t="shared" si="11"/>
        <v>4457</v>
      </c>
      <c r="BH30" s="39">
        <f t="shared" si="12"/>
        <v>1018.4</v>
      </c>
      <c r="BI30" s="76">
        <f t="shared" si="13"/>
        <v>554</v>
      </c>
      <c r="BJ30" s="157">
        <f t="shared" si="14"/>
        <v>0.54399057344854673</v>
      </c>
      <c r="BK30" s="158"/>
      <c r="BL30" s="159" t="s">
        <v>78</v>
      </c>
      <c r="BM30" s="160"/>
      <c r="BN30" s="161"/>
      <c r="BO30" s="3">
        <v>0</v>
      </c>
      <c r="BP30" s="11">
        <v>0</v>
      </c>
      <c r="BQ30" s="11">
        <v>0</v>
      </c>
      <c r="BR30" s="154"/>
      <c r="BS30" s="155"/>
      <c r="BT30" s="155"/>
      <c r="BU30" s="156"/>
    </row>
    <row r="31" spans="2:73" ht="15" customHeight="1">
      <c r="B31" s="10"/>
      <c r="C31" s="266" t="s">
        <v>76</v>
      </c>
      <c r="D31" s="267"/>
      <c r="E31" s="11">
        <v>-61.2</v>
      </c>
      <c r="F31" s="11">
        <v>-21.8</v>
      </c>
      <c r="G31" s="76">
        <v>-2221</v>
      </c>
      <c r="H31" s="76">
        <f t="shared" si="15"/>
        <v>-2221</v>
      </c>
      <c r="I31" s="78">
        <f t="shared" si="1"/>
        <v>-83</v>
      </c>
      <c r="J31" s="89">
        <f>SUM(H$15:H31)</f>
        <v>2221</v>
      </c>
      <c r="K31" s="89">
        <f t="shared" si="0"/>
        <v>22779</v>
      </c>
      <c r="L31" s="39">
        <f t="shared" si="2"/>
        <v>-8262</v>
      </c>
      <c r="M31" s="76">
        <f t="shared" si="3"/>
        <v>-2221</v>
      </c>
      <c r="N31" s="157">
        <f t="shared" si="4"/>
        <v>0.26882110869038972</v>
      </c>
      <c r="O31" s="158"/>
      <c r="P31" s="159"/>
      <c r="Q31" s="160"/>
      <c r="R31" s="161"/>
      <c r="S31" s="3"/>
      <c r="T31" s="11"/>
      <c r="U31" s="11"/>
      <c r="V31" s="154"/>
      <c r="W31" s="155"/>
      <c r="X31" s="155"/>
      <c r="Y31" s="156"/>
      <c r="Z31" s="10">
        <v>41641</v>
      </c>
      <c r="AA31" s="19" t="s">
        <v>61</v>
      </c>
      <c r="AB31" s="11">
        <v>3548</v>
      </c>
      <c r="AC31" s="11">
        <v>7.6</v>
      </c>
      <c r="AD31" s="11">
        <v>0</v>
      </c>
      <c r="AE31" s="76">
        <v>619</v>
      </c>
      <c r="AF31" s="76">
        <f t="shared" si="16"/>
        <v>619</v>
      </c>
      <c r="AG31" s="78">
        <f t="shared" si="5"/>
        <v>7.6</v>
      </c>
      <c r="AH31" s="89">
        <f>SUM(AF$15:AF31)</f>
        <v>12304</v>
      </c>
      <c r="AI31" s="89">
        <f t="shared" si="6"/>
        <v>12696</v>
      </c>
      <c r="AJ31" s="39">
        <f t="shared" si="7"/>
        <v>608</v>
      </c>
      <c r="AK31" s="76">
        <f t="shared" si="8"/>
        <v>619</v>
      </c>
      <c r="AL31" s="157">
        <f t="shared" si="9"/>
        <v>1.018092105263158</v>
      </c>
      <c r="AM31" s="158"/>
      <c r="AN31" s="159" t="s">
        <v>78</v>
      </c>
      <c r="AO31" s="160"/>
      <c r="AP31" s="161"/>
      <c r="AQ31" s="3">
        <v>0</v>
      </c>
      <c r="AR31" s="11">
        <v>0</v>
      </c>
      <c r="AS31" s="11">
        <v>0</v>
      </c>
      <c r="AT31" s="154"/>
      <c r="AU31" s="155"/>
      <c r="AV31" s="155"/>
      <c r="AW31" s="156"/>
      <c r="AX31" s="10">
        <v>41682</v>
      </c>
      <c r="AY31" s="106" t="s">
        <v>61</v>
      </c>
      <c r="AZ31" s="11">
        <v>3548</v>
      </c>
      <c r="BA31" s="11">
        <v>7.6</v>
      </c>
      <c r="BB31" s="11">
        <v>0</v>
      </c>
      <c r="BC31" s="76">
        <v>511</v>
      </c>
      <c r="BD31" s="76">
        <f t="shared" si="17"/>
        <v>511</v>
      </c>
      <c r="BE31" s="78">
        <f t="shared" si="10"/>
        <v>7.6</v>
      </c>
      <c r="BF31" s="89">
        <f>SUM(BD$15:BD31)</f>
        <v>23554</v>
      </c>
      <c r="BG31" s="89">
        <f t="shared" si="11"/>
        <v>3946</v>
      </c>
      <c r="BH31" s="39">
        <f t="shared" si="12"/>
        <v>1018.4</v>
      </c>
      <c r="BI31" s="76">
        <f t="shared" si="13"/>
        <v>511</v>
      </c>
      <c r="BJ31" s="157">
        <f t="shared" si="14"/>
        <v>0.50176747839748626</v>
      </c>
      <c r="BK31" s="158"/>
      <c r="BL31" s="159" t="s">
        <v>78</v>
      </c>
      <c r="BM31" s="160"/>
      <c r="BN31" s="161"/>
      <c r="BO31" s="3">
        <v>0</v>
      </c>
      <c r="BP31" s="11">
        <v>0</v>
      </c>
      <c r="BQ31" s="11">
        <v>0</v>
      </c>
      <c r="BR31" s="154"/>
      <c r="BS31" s="155"/>
      <c r="BT31" s="155"/>
      <c r="BU31" s="156"/>
    </row>
    <row r="32" spans="2:73" ht="15" customHeight="1">
      <c r="B32" s="10">
        <v>41610</v>
      </c>
      <c r="C32" s="101" t="s">
        <v>61</v>
      </c>
      <c r="D32" s="11">
        <v>3548</v>
      </c>
      <c r="E32" s="11">
        <v>7.6</v>
      </c>
      <c r="F32" s="11">
        <v>0</v>
      </c>
      <c r="G32" s="76">
        <v>428</v>
      </c>
      <c r="H32" s="76">
        <f t="shared" si="15"/>
        <v>428</v>
      </c>
      <c r="I32" s="78">
        <f t="shared" si="1"/>
        <v>7.6</v>
      </c>
      <c r="J32" s="89">
        <f>SUM(H$15:H32)</f>
        <v>2649</v>
      </c>
      <c r="K32" s="89">
        <f t="shared" si="0"/>
        <v>22351</v>
      </c>
      <c r="L32" s="39">
        <f t="shared" si="2"/>
        <v>1026</v>
      </c>
      <c r="M32" s="76">
        <f t="shared" si="3"/>
        <v>428</v>
      </c>
      <c r="N32" s="157">
        <f t="shared" si="4"/>
        <v>0.4171539961013645</v>
      </c>
      <c r="O32" s="158"/>
      <c r="P32" s="159"/>
      <c r="Q32" s="160"/>
      <c r="R32" s="161"/>
      <c r="S32" s="3">
        <v>0</v>
      </c>
      <c r="T32" s="11">
        <v>0</v>
      </c>
      <c r="U32" s="11">
        <v>0</v>
      </c>
      <c r="V32" s="154"/>
      <c r="W32" s="155"/>
      <c r="X32" s="155"/>
      <c r="Y32" s="156"/>
      <c r="Z32" s="10">
        <v>41642</v>
      </c>
      <c r="AA32" s="19" t="s">
        <v>61</v>
      </c>
      <c r="AB32" s="11">
        <v>3548</v>
      </c>
      <c r="AC32" s="11">
        <v>7.6</v>
      </c>
      <c r="AD32" s="11">
        <v>0</v>
      </c>
      <c r="AE32" s="76">
        <v>515</v>
      </c>
      <c r="AF32" s="76">
        <f t="shared" si="16"/>
        <v>515</v>
      </c>
      <c r="AG32" s="78">
        <f t="shared" si="5"/>
        <v>7.6</v>
      </c>
      <c r="AH32" s="89">
        <f>SUM(AF$15:AF32)</f>
        <v>12819</v>
      </c>
      <c r="AI32" s="89">
        <f t="shared" si="6"/>
        <v>12181</v>
      </c>
      <c r="AJ32" s="39">
        <f t="shared" si="7"/>
        <v>608</v>
      </c>
      <c r="AK32" s="76">
        <f t="shared" si="8"/>
        <v>515</v>
      </c>
      <c r="AL32" s="157">
        <f t="shared" si="9"/>
        <v>0.84703947368421051</v>
      </c>
      <c r="AM32" s="158"/>
      <c r="AN32" s="159" t="s">
        <v>78</v>
      </c>
      <c r="AO32" s="160"/>
      <c r="AP32" s="161"/>
      <c r="AQ32" s="3">
        <v>0</v>
      </c>
      <c r="AR32" s="11">
        <v>0</v>
      </c>
      <c r="AS32" s="11">
        <v>0</v>
      </c>
      <c r="AT32" s="154"/>
      <c r="AU32" s="155"/>
      <c r="AV32" s="155"/>
      <c r="AW32" s="156"/>
      <c r="AX32" s="10">
        <v>41687</v>
      </c>
      <c r="AY32" s="107" t="s">
        <v>61</v>
      </c>
      <c r="AZ32" s="11">
        <v>3548</v>
      </c>
      <c r="BA32" s="11">
        <v>8</v>
      </c>
      <c r="BB32" s="11">
        <v>0</v>
      </c>
      <c r="BC32" s="76">
        <v>630</v>
      </c>
      <c r="BD32" s="76">
        <f t="shared" si="17"/>
        <v>630</v>
      </c>
      <c r="BE32" s="78">
        <f t="shared" si="10"/>
        <v>8</v>
      </c>
      <c r="BF32" s="89">
        <f>SUM(BD$15:BD32)</f>
        <v>24184</v>
      </c>
      <c r="BG32" s="89">
        <f t="shared" si="11"/>
        <v>3316</v>
      </c>
      <c r="BH32" s="39">
        <f t="shared" si="12"/>
        <v>1072</v>
      </c>
      <c r="BI32" s="76">
        <f t="shared" si="13"/>
        <v>630</v>
      </c>
      <c r="BJ32" s="157">
        <f t="shared" si="14"/>
        <v>0.58768656716417911</v>
      </c>
      <c r="BK32" s="158"/>
      <c r="BL32" s="159" t="s">
        <v>78</v>
      </c>
      <c r="BM32" s="160"/>
      <c r="BN32" s="161"/>
      <c r="BO32" s="3">
        <v>0</v>
      </c>
      <c r="BP32" s="11">
        <v>0</v>
      </c>
      <c r="BQ32" s="11">
        <v>0</v>
      </c>
      <c r="BR32" s="154"/>
      <c r="BS32" s="155"/>
      <c r="BT32" s="155"/>
      <c r="BU32" s="156"/>
    </row>
    <row r="33" spans="2:73" ht="15" customHeight="1">
      <c r="B33" s="10">
        <v>41611</v>
      </c>
      <c r="C33" s="19" t="s">
        <v>61</v>
      </c>
      <c r="D33" s="11">
        <v>3548</v>
      </c>
      <c r="E33" s="11">
        <v>7.6</v>
      </c>
      <c r="F33" s="11">
        <v>0</v>
      </c>
      <c r="G33" s="76">
        <v>154</v>
      </c>
      <c r="H33" s="76">
        <f t="shared" si="15"/>
        <v>154</v>
      </c>
      <c r="I33" s="78">
        <f t="shared" si="1"/>
        <v>7.6</v>
      </c>
      <c r="J33" s="89">
        <f>SUM(H$15:H33)</f>
        <v>2803</v>
      </c>
      <c r="K33" s="89">
        <f t="shared" si="0"/>
        <v>22197</v>
      </c>
      <c r="L33" s="39">
        <f t="shared" si="2"/>
        <v>1026</v>
      </c>
      <c r="M33" s="76">
        <f t="shared" si="3"/>
        <v>154</v>
      </c>
      <c r="N33" s="157">
        <f t="shared" si="4"/>
        <v>0.15009746588693956</v>
      </c>
      <c r="O33" s="158"/>
      <c r="P33" s="159" t="s">
        <v>70</v>
      </c>
      <c r="Q33" s="160"/>
      <c r="R33" s="161"/>
      <c r="S33" s="3">
        <v>0</v>
      </c>
      <c r="T33" s="11">
        <v>0</v>
      </c>
      <c r="U33" s="11">
        <v>0</v>
      </c>
      <c r="V33" s="154"/>
      <c r="W33" s="155"/>
      <c r="X33" s="155"/>
      <c r="Y33" s="156"/>
      <c r="Z33" s="10">
        <v>41646</v>
      </c>
      <c r="AA33" s="19" t="s">
        <v>61</v>
      </c>
      <c r="AB33" s="11">
        <v>3548</v>
      </c>
      <c r="AC33" s="11">
        <v>7.6</v>
      </c>
      <c r="AD33" s="11">
        <v>0</v>
      </c>
      <c r="AE33" s="76">
        <v>510</v>
      </c>
      <c r="AF33" s="76">
        <f t="shared" si="16"/>
        <v>510</v>
      </c>
      <c r="AG33" s="78">
        <f t="shared" si="5"/>
        <v>7.6</v>
      </c>
      <c r="AH33" s="89">
        <f>SUM(AF$15:AF33)</f>
        <v>13329</v>
      </c>
      <c r="AI33" s="89">
        <f t="shared" si="6"/>
        <v>11671</v>
      </c>
      <c r="AJ33" s="39">
        <f t="shared" si="7"/>
        <v>608</v>
      </c>
      <c r="AK33" s="76">
        <f t="shared" si="8"/>
        <v>510</v>
      </c>
      <c r="AL33" s="157">
        <f t="shared" si="9"/>
        <v>0.83881578947368418</v>
      </c>
      <c r="AM33" s="158"/>
      <c r="AN33" s="159" t="s">
        <v>78</v>
      </c>
      <c r="AO33" s="160"/>
      <c r="AP33" s="161"/>
      <c r="AQ33" s="3">
        <v>0</v>
      </c>
      <c r="AR33" s="11">
        <v>0</v>
      </c>
      <c r="AS33" s="11">
        <v>0</v>
      </c>
      <c r="AT33" s="154"/>
      <c r="AU33" s="155"/>
      <c r="AV33" s="155"/>
      <c r="AW33" s="156"/>
      <c r="AX33" s="10">
        <v>41688</v>
      </c>
      <c r="AY33" s="108" t="s">
        <v>61</v>
      </c>
      <c r="AZ33" s="11">
        <v>3548</v>
      </c>
      <c r="BA33" s="11">
        <v>8</v>
      </c>
      <c r="BB33" s="11">
        <v>0</v>
      </c>
      <c r="BC33" s="76">
        <v>608</v>
      </c>
      <c r="BD33" s="76">
        <f t="shared" si="17"/>
        <v>608</v>
      </c>
      <c r="BE33" s="78">
        <f t="shared" si="10"/>
        <v>8</v>
      </c>
      <c r="BF33" s="89">
        <f>SUM(BD$15:BD33)</f>
        <v>24792</v>
      </c>
      <c r="BG33" s="89">
        <f t="shared" si="11"/>
        <v>2708</v>
      </c>
      <c r="BH33" s="39">
        <f t="shared" si="12"/>
        <v>1072</v>
      </c>
      <c r="BI33" s="76">
        <f t="shared" si="13"/>
        <v>608</v>
      </c>
      <c r="BJ33" s="157">
        <f t="shared" si="14"/>
        <v>0.56716417910447758</v>
      </c>
      <c r="BK33" s="158"/>
      <c r="BL33" s="159" t="s">
        <v>78</v>
      </c>
      <c r="BM33" s="160"/>
      <c r="BN33" s="161"/>
      <c r="BO33" s="3">
        <v>0</v>
      </c>
      <c r="BP33" s="11">
        <v>0</v>
      </c>
      <c r="BQ33" s="11">
        <v>0</v>
      </c>
      <c r="BR33" s="154"/>
      <c r="BS33" s="155"/>
      <c r="BT33" s="155"/>
      <c r="BU33" s="156"/>
    </row>
    <row r="34" spans="2:73" ht="15" customHeight="1">
      <c r="B34" s="10">
        <v>41612</v>
      </c>
      <c r="C34" s="19" t="s">
        <v>61</v>
      </c>
      <c r="D34" s="11">
        <v>3548</v>
      </c>
      <c r="E34" s="11">
        <v>6.3</v>
      </c>
      <c r="F34" s="11">
        <v>0</v>
      </c>
      <c r="G34" s="76">
        <v>296</v>
      </c>
      <c r="H34" s="76">
        <f t="shared" si="15"/>
        <v>296</v>
      </c>
      <c r="I34" s="78">
        <f t="shared" si="1"/>
        <v>7.6</v>
      </c>
      <c r="J34" s="89">
        <f>SUM(H$15:H34)</f>
        <v>3099</v>
      </c>
      <c r="K34" s="89">
        <f t="shared" si="0"/>
        <v>21901</v>
      </c>
      <c r="L34" s="39">
        <f t="shared" si="2"/>
        <v>850.5</v>
      </c>
      <c r="M34" s="76">
        <f t="shared" si="3"/>
        <v>296</v>
      </c>
      <c r="N34" s="157">
        <f t="shared" si="4"/>
        <v>0.34803057025279249</v>
      </c>
      <c r="O34" s="158"/>
      <c r="P34" s="159" t="s">
        <v>70</v>
      </c>
      <c r="Q34" s="160"/>
      <c r="R34" s="161"/>
      <c r="S34" s="3">
        <v>1.3</v>
      </c>
      <c r="T34" s="11">
        <v>4</v>
      </c>
      <c r="U34" s="11">
        <v>0</v>
      </c>
      <c r="V34" s="154" t="s">
        <v>77</v>
      </c>
      <c r="W34" s="155"/>
      <c r="X34" s="155"/>
      <c r="Y34" s="156"/>
      <c r="Z34" s="10">
        <v>41647</v>
      </c>
      <c r="AA34" s="101" t="s">
        <v>61</v>
      </c>
      <c r="AB34" s="11">
        <v>3548</v>
      </c>
      <c r="AC34" s="11">
        <v>6.6</v>
      </c>
      <c r="AD34" s="11">
        <v>0</v>
      </c>
      <c r="AE34" s="76">
        <v>506</v>
      </c>
      <c r="AF34" s="76">
        <f t="shared" si="16"/>
        <v>506</v>
      </c>
      <c r="AG34" s="78">
        <f t="shared" si="5"/>
        <v>7.6</v>
      </c>
      <c r="AH34" s="89">
        <f>SUM(AF$15:AF34)</f>
        <v>13835</v>
      </c>
      <c r="AI34" s="89">
        <f t="shared" si="6"/>
        <v>11165</v>
      </c>
      <c r="AJ34" s="39">
        <f t="shared" si="7"/>
        <v>528</v>
      </c>
      <c r="AK34" s="76">
        <f t="shared" si="8"/>
        <v>506</v>
      </c>
      <c r="AL34" s="157">
        <f t="shared" si="9"/>
        <v>0.95833333333333337</v>
      </c>
      <c r="AM34" s="158"/>
      <c r="AN34" s="159" t="s">
        <v>78</v>
      </c>
      <c r="AO34" s="160"/>
      <c r="AP34" s="161"/>
      <c r="AQ34" s="3">
        <v>1</v>
      </c>
      <c r="AR34" s="11">
        <v>1</v>
      </c>
      <c r="AS34" s="11">
        <v>0</v>
      </c>
      <c r="AT34" s="154"/>
      <c r="AU34" s="155"/>
      <c r="AV34" s="155"/>
      <c r="AW34" s="156"/>
      <c r="AX34" s="10">
        <v>41689</v>
      </c>
      <c r="AY34" s="110" t="s">
        <v>61</v>
      </c>
      <c r="AZ34" s="11">
        <v>3548</v>
      </c>
      <c r="BA34" s="11">
        <v>8</v>
      </c>
      <c r="BB34" s="11">
        <v>0</v>
      </c>
      <c r="BC34" s="76">
        <v>487</v>
      </c>
      <c r="BD34" s="76">
        <f t="shared" si="17"/>
        <v>487</v>
      </c>
      <c r="BE34" s="78">
        <f t="shared" si="10"/>
        <v>8</v>
      </c>
      <c r="BF34" s="89">
        <f>SUM(BD$15:BD34)</f>
        <v>25279</v>
      </c>
      <c r="BG34" s="89">
        <f t="shared" si="11"/>
        <v>2221</v>
      </c>
      <c r="BH34" s="39">
        <f t="shared" si="12"/>
        <v>1072</v>
      </c>
      <c r="BI34" s="76">
        <f t="shared" si="13"/>
        <v>487</v>
      </c>
      <c r="BJ34" s="157">
        <f t="shared" si="14"/>
        <v>0.45429104477611942</v>
      </c>
      <c r="BK34" s="158"/>
      <c r="BL34" s="159" t="s">
        <v>78</v>
      </c>
      <c r="BM34" s="160"/>
      <c r="BN34" s="161"/>
      <c r="BO34" s="3">
        <v>0</v>
      </c>
      <c r="BP34" s="11">
        <v>0</v>
      </c>
      <c r="BQ34" s="11">
        <v>0</v>
      </c>
      <c r="BR34" s="154"/>
      <c r="BS34" s="155"/>
      <c r="BT34" s="155"/>
      <c r="BU34" s="156"/>
    </row>
    <row r="35" spans="2:73" ht="15" customHeight="1">
      <c r="B35" s="10">
        <v>41613</v>
      </c>
      <c r="C35" s="19" t="s">
        <v>61</v>
      </c>
      <c r="D35" s="11">
        <v>3548</v>
      </c>
      <c r="E35" s="11">
        <v>7.6</v>
      </c>
      <c r="F35" s="11">
        <v>0</v>
      </c>
      <c r="G35" s="76">
        <v>501</v>
      </c>
      <c r="H35" s="76">
        <f t="shared" si="15"/>
        <v>501</v>
      </c>
      <c r="I35" s="78">
        <f t="shared" si="1"/>
        <v>7.6</v>
      </c>
      <c r="J35" s="89">
        <f>SUM(H$15:H35)</f>
        <v>3600</v>
      </c>
      <c r="K35" s="89">
        <f t="shared" si="0"/>
        <v>21400</v>
      </c>
      <c r="L35" s="39">
        <f t="shared" si="2"/>
        <v>1026</v>
      </c>
      <c r="M35" s="76">
        <f t="shared" si="3"/>
        <v>501</v>
      </c>
      <c r="N35" s="157">
        <f t="shared" si="4"/>
        <v>0.48830409356725146</v>
      </c>
      <c r="O35" s="158"/>
      <c r="P35" s="159" t="s">
        <v>70</v>
      </c>
      <c r="Q35" s="160"/>
      <c r="R35" s="161"/>
      <c r="S35" s="3">
        <v>0</v>
      </c>
      <c r="T35" s="11">
        <v>0</v>
      </c>
      <c r="U35" s="11">
        <v>41</v>
      </c>
      <c r="V35" s="186">
        <v>19</v>
      </c>
      <c r="W35" s="187"/>
      <c r="X35" s="187"/>
      <c r="Y35" s="188"/>
      <c r="Z35" s="10">
        <v>41648</v>
      </c>
      <c r="AA35" s="19" t="s">
        <v>61</v>
      </c>
      <c r="AB35" s="11">
        <v>3548</v>
      </c>
      <c r="AC35" s="11">
        <v>7.6</v>
      </c>
      <c r="AD35" s="11">
        <v>0</v>
      </c>
      <c r="AE35" s="76">
        <v>329</v>
      </c>
      <c r="AF35" s="76">
        <f t="shared" si="16"/>
        <v>329</v>
      </c>
      <c r="AG35" s="78">
        <f t="shared" si="5"/>
        <v>7.6</v>
      </c>
      <c r="AH35" s="89">
        <f>SUM(AF$15:AF35)</f>
        <v>14164</v>
      </c>
      <c r="AI35" s="89">
        <f t="shared" si="6"/>
        <v>10836</v>
      </c>
      <c r="AJ35" s="39">
        <f t="shared" si="7"/>
        <v>608</v>
      </c>
      <c r="AK35" s="76">
        <f t="shared" si="8"/>
        <v>329</v>
      </c>
      <c r="AL35" s="157">
        <f t="shared" si="9"/>
        <v>0.54111842105263153</v>
      </c>
      <c r="AM35" s="158"/>
      <c r="AN35" s="159" t="s">
        <v>78</v>
      </c>
      <c r="AO35" s="160"/>
      <c r="AP35" s="161"/>
      <c r="AQ35" s="3">
        <v>0</v>
      </c>
      <c r="AR35" s="11">
        <v>0</v>
      </c>
      <c r="AS35" s="11">
        <v>0</v>
      </c>
      <c r="AT35" s="154"/>
      <c r="AU35" s="155"/>
      <c r="AV35" s="155"/>
      <c r="AW35" s="156"/>
      <c r="AX35" s="10">
        <v>41690</v>
      </c>
      <c r="AY35" s="109" t="s">
        <v>61</v>
      </c>
      <c r="AZ35" s="11">
        <v>3548</v>
      </c>
      <c r="BA35" s="11">
        <v>8</v>
      </c>
      <c r="BB35" s="11">
        <v>0</v>
      </c>
      <c r="BC35" s="76">
        <v>403</v>
      </c>
      <c r="BD35" s="76">
        <f t="shared" si="17"/>
        <v>403</v>
      </c>
      <c r="BE35" s="78">
        <f t="shared" si="10"/>
        <v>8</v>
      </c>
      <c r="BF35" s="89">
        <f>SUM(BD$15:BD35)</f>
        <v>25682</v>
      </c>
      <c r="BG35" s="89">
        <f t="shared" si="11"/>
        <v>1818</v>
      </c>
      <c r="BH35" s="39">
        <f t="shared" si="12"/>
        <v>1072</v>
      </c>
      <c r="BI35" s="76">
        <f t="shared" si="13"/>
        <v>403</v>
      </c>
      <c r="BJ35" s="157">
        <f t="shared" si="14"/>
        <v>0.37593283582089554</v>
      </c>
      <c r="BK35" s="158"/>
      <c r="BL35" s="159" t="s">
        <v>78</v>
      </c>
      <c r="BM35" s="160"/>
      <c r="BN35" s="161"/>
      <c r="BO35" s="3">
        <v>0</v>
      </c>
      <c r="BP35" s="11">
        <v>0</v>
      </c>
      <c r="BQ35" s="11">
        <v>73</v>
      </c>
      <c r="BR35" s="186" t="s">
        <v>91</v>
      </c>
      <c r="BS35" s="187"/>
      <c r="BT35" s="187"/>
      <c r="BU35" s="188"/>
    </row>
    <row r="36" spans="2:73" ht="15" customHeight="1">
      <c r="B36" s="10">
        <v>41614</v>
      </c>
      <c r="C36" s="19" t="s">
        <v>61</v>
      </c>
      <c r="D36" s="11">
        <v>3548</v>
      </c>
      <c r="E36" s="11">
        <v>7.6</v>
      </c>
      <c r="F36" s="11"/>
      <c r="G36" s="76">
        <v>452</v>
      </c>
      <c r="H36" s="76">
        <f t="shared" si="15"/>
        <v>452</v>
      </c>
      <c r="I36" s="78">
        <f t="shared" si="1"/>
        <v>7.6</v>
      </c>
      <c r="J36" s="89">
        <f>SUM(H$15:H36)</f>
        <v>4052</v>
      </c>
      <c r="K36" s="89">
        <f t="shared" si="0"/>
        <v>20948</v>
      </c>
      <c r="L36" s="39">
        <f t="shared" si="2"/>
        <v>1026</v>
      </c>
      <c r="M36" s="76">
        <f t="shared" si="3"/>
        <v>452</v>
      </c>
      <c r="N36" s="157">
        <f t="shared" si="4"/>
        <v>0.44054580896686157</v>
      </c>
      <c r="O36" s="158"/>
      <c r="P36" s="159" t="s">
        <v>78</v>
      </c>
      <c r="Q36" s="160"/>
      <c r="R36" s="161"/>
      <c r="S36" s="3">
        <v>0</v>
      </c>
      <c r="T36" s="11">
        <v>0</v>
      </c>
      <c r="U36" s="11">
        <v>0</v>
      </c>
      <c r="V36" s="154"/>
      <c r="W36" s="155"/>
      <c r="X36" s="155"/>
      <c r="Y36" s="156"/>
      <c r="Z36" s="10">
        <v>41649</v>
      </c>
      <c r="AA36" s="19" t="s">
        <v>61</v>
      </c>
      <c r="AB36" s="11">
        <v>3548</v>
      </c>
      <c r="AC36" s="11">
        <v>7.6</v>
      </c>
      <c r="AD36" s="11">
        <v>0</v>
      </c>
      <c r="AE36" s="76">
        <v>575</v>
      </c>
      <c r="AF36" s="76">
        <f t="shared" si="16"/>
        <v>575</v>
      </c>
      <c r="AG36" s="78">
        <f t="shared" si="5"/>
        <v>7.6</v>
      </c>
      <c r="AH36" s="89">
        <f>SUM(AF$15:AF36)</f>
        <v>14739</v>
      </c>
      <c r="AI36" s="89">
        <f t="shared" si="6"/>
        <v>10261</v>
      </c>
      <c r="AJ36" s="39">
        <f t="shared" si="7"/>
        <v>608</v>
      </c>
      <c r="AK36" s="76">
        <f t="shared" si="8"/>
        <v>575</v>
      </c>
      <c r="AL36" s="157">
        <f t="shared" si="9"/>
        <v>0.94572368421052633</v>
      </c>
      <c r="AM36" s="158"/>
      <c r="AN36" s="159" t="s">
        <v>78</v>
      </c>
      <c r="AO36" s="160"/>
      <c r="AP36" s="161"/>
      <c r="AQ36" s="3">
        <v>0</v>
      </c>
      <c r="AR36" s="11">
        <v>0</v>
      </c>
      <c r="AS36" s="11">
        <v>36</v>
      </c>
      <c r="AT36" s="186" t="s">
        <v>73</v>
      </c>
      <c r="AU36" s="187"/>
      <c r="AV36" s="187"/>
      <c r="AW36" s="188"/>
      <c r="AX36" s="10">
        <v>41691</v>
      </c>
      <c r="AY36" s="111" t="s">
        <v>61</v>
      </c>
      <c r="AZ36" s="11">
        <v>3548</v>
      </c>
      <c r="BA36" s="11">
        <v>8</v>
      </c>
      <c r="BB36" s="11">
        <v>0</v>
      </c>
      <c r="BC36" s="76">
        <v>630</v>
      </c>
      <c r="BD36" s="76">
        <f t="shared" si="17"/>
        <v>630</v>
      </c>
      <c r="BE36" s="78">
        <f t="shared" si="10"/>
        <v>8</v>
      </c>
      <c r="BF36" s="89">
        <f>SUM(BD$15:BD36)</f>
        <v>26312</v>
      </c>
      <c r="BG36" s="89">
        <f t="shared" si="11"/>
        <v>1188</v>
      </c>
      <c r="BH36" s="39">
        <f t="shared" si="12"/>
        <v>1072</v>
      </c>
      <c r="BI36" s="76">
        <f t="shared" si="13"/>
        <v>630</v>
      </c>
      <c r="BJ36" s="157">
        <f t="shared" si="14"/>
        <v>0.58768656716417911</v>
      </c>
      <c r="BK36" s="158"/>
      <c r="BL36" s="159" t="s">
        <v>92</v>
      </c>
      <c r="BM36" s="160"/>
      <c r="BN36" s="161"/>
      <c r="BO36" s="3">
        <v>0</v>
      </c>
      <c r="BP36" s="11">
        <v>0</v>
      </c>
      <c r="BQ36" s="11">
        <v>47</v>
      </c>
      <c r="BR36" s="186" t="s">
        <v>93</v>
      </c>
      <c r="BS36" s="187"/>
      <c r="BT36" s="187"/>
      <c r="BU36" s="188"/>
    </row>
    <row r="37" spans="2:73" ht="15" customHeight="1">
      <c r="B37" s="10">
        <v>41614</v>
      </c>
      <c r="C37" s="19" t="s">
        <v>61</v>
      </c>
      <c r="D37" s="11">
        <v>3548</v>
      </c>
      <c r="E37" s="11">
        <v>7.6</v>
      </c>
      <c r="F37" s="11">
        <v>0</v>
      </c>
      <c r="G37" s="76">
        <v>452</v>
      </c>
      <c r="H37" s="76">
        <f t="shared" si="15"/>
        <v>452</v>
      </c>
      <c r="I37" s="78">
        <f t="shared" si="1"/>
        <v>7.6</v>
      </c>
      <c r="J37" s="89">
        <f>SUM(H$15:H37)</f>
        <v>4504</v>
      </c>
      <c r="K37" s="89">
        <f t="shared" si="0"/>
        <v>20496</v>
      </c>
      <c r="L37" s="39">
        <f t="shared" si="2"/>
        <v>1026</v>
      </c>
      <c r="M37" s="76">
        <f t="shared" si="3"/>
        <v>452</v>
      </c>
      <c r="N37" s="157">
        <f t="shared" si="4"/>
        <v>0.44054580896686157</v>
      </c>
      <c r="O37" s="158"/>
      <c r="P37" s="159" t="s">
        <v>78</v>
      </c>
      <c r="Q37" s="160"/>
      <c r="R37" s="161"/>
      <c r="S37" s="3">
        <v>0</v>
      </c>
      <c r="T37" s="11">
        <v>0</v>
      </c>
      <c r="U37" s="11">
        <v>0</v>
      </c>
      <c r="V37" s="154"/>
      <c r="W37" s="155"/>
      <c r="X37" s="155"/>
      <c r="Y37" s="156"/>
      <c r="Z37" s="10">
        <v>41652</v>
      </c>
      <c r="AA37" s="19" t="s">
        <v>61</v>
      </c>
      <c r="AB37" s="11">
        <v>3548</v>
      </c>
      <c r="AC37" s="11">
        <v>7.6</v>
      </c>
      <c r="AD37" s="11">
        <v>0</v>
      </c>
      <c r="AE37" s="76">
        <v>506</v>
      </c>
      <c r="AF37" s="76">
        <f t="shared" si="16"/>
        <v>506</v>
      </c>
      <c r="AG37" s="78">
        <f t="shared" si="5"/>
        <v>7.6</v>
      </c>
      <c r="AH37" s="89">
        <f>SUM(AF$15:AF37)</f>
        <v>15245</v>
      </c>
      <c r="AI37" s="89">
        <f t="shared" si="6"/>
        <v>9755</v>
      </c>
      <c r="AJ37" s="39">
        <f t="shared" si="7"/>
        <v>608</v>
      </c>
      <c r="AK37" s="76">
        <f t="shared" si="8"/>
        <v>506</v>
      </c>
      <c r="AL37" s="157">
        <f t="shared" si="9"/>
        <v>0.83223684210526316</v>
      </c>
      <c r="AM37" s="158"/>
      <c r="AN37" s="159" t="s">
        <v>78</v>
      </c>
      <c r="AO37" s="160"/>
      <c r="AP37" s="161"/>
      <c r="AQ37" s="3">
        <v>0</v>
      </c>
      <c r="AR37" s="11">
        <v>0</v>
      </c>
      <c r="AS37" s="11">
        <v>0</v>
      </c>
      <c r="AT37" s="154"/>
      <c r="AU37" s="155"/>
      <c r="AV37" s="155"/>
      <c r="AW37" s="156"/>
      <c r="AX37" s="10">
        <v>41694</v>
      </c>
      <c r="AY37" s="112" t="s">
        <v>94</v>
      </c>
      <c r="AZ37" s="11">
        <v>3548</v>
      </c>
      <c r="BA37" s="11">
        <v>5.5</v>
      </c>
      <c r="BB37" s="11">
        <v>0</v>
      </c>
      <c r="BC37" s="76">
        <v>290</v>
      </c>
      <c r="BD37" s="76">
        <f t="shared" si="17"/>
        <v>290</v>
      </c>
      <c r="BE37" s="78">
        <f t="shared" si="10"/>
        <v>8</v>
      </c>
      <c r="BF37" s="89">
        <f>SUM(BD$15:BD37)</f>
        <v>26602</v>
      </c>
      <c r="BG37" s="89">
        <f t="shared" si="11"/>
        <v>898</v>
      </c>
      <c r="BH37" s="39">
        <f t="shared" si="12"/>
        <v>737</v>
      </c>
      <c r="BI37" s="76">
        <f t="shared" si="13"/>
        <v>290</v>
      </c>
      <c r="BJ37" s="157">
        <f t="shared" si="14"/>
        <v>0.39348710990502034</v>
      </c>
      <c r="BK37" s="158"/>
      <c r="BL37" s="159" t="s">
        <v>92</v>
      </c>
      <c r="BM37" s="160"/>
      <c r="BN37" s="161"/>
      <c r="BO37" s="3">
        <v>2.5</v>
      </c>
      <c r="BP37" s="11">
        <v>4</v>
      </c>
      <c r="BQ37" s="11">
        <v>0</v>
      </c>
      <c r="BR37" s="154" t="s">
        <v>95</v>
      </c>
      <c r="BS37" s="155"/>
      <c r="BT37" s="155"/>
      <c r="BU37" s="156"/>
    </row>
    <row r="38" spans="2:73" ht="15" customHeight="1">
      <c r="B38" s="10">
        <v>41617</v>
      </c>
      <c r="C38" s="19" t="s">
        <v>61</v>
      </c>
      <c r="D38" s="11">
        <v>3548</v>
      </c>
      <c r="E38" s="11">
        <v>7.6</v>
      </c>
      <c r="F38" s="11">
        <v>0</v>
      </c>
      <c r="G38" s="76">
        <v>501</v>
      </c>
      <c r="H38" s="76">
        <f t="shared" si="15"/>
        <v>501</v>
      </c>
      <c r="I38" s="78">
        <f t="shared" si="1"/>
        <v>7.6</v>
      </c>
      <c r="J38" s="89">
        <f>SUM(H$15:H38)</f>
        <v>5005</v>
      </c>
      <c r="K38" s="89">
        <f t="shared" si="0"/>
        <v>19995</v>
      </c>
      <c r="L38" s="39">
        <f t="shared" si="2"/>
        <v>1026</v>
      </c>
      <c r="M38" s="76">
        <f t="shared" si="3"/>
        <v>501</v>
      </c>
      <c r="N38" s="157">
        <f t="shared" si="4"/>
        <v>0.48830409356725146</v>
      </c>
      <c r="O38" s="158"/>
      <c r="P38" s="159" t="s">
        <v>78</v>
      </c>
      <c r="Q38" s="160"/>
      <c r="R38" s="161"/>
      <c r="S38" s="3">
        <v>0</v>
      </c>
      <c r="T38" s="11">
        <v>0</v>
      </c>
      <c r="U38" s="11">
        <v>0</v>
      </c>
      <c r="V38" s="154"/>
      <c r="W38" s="155"/>
      <c r="X38" s="155"/>
      <c r="Y38" s="156"/>
      <c r="Z38" s="10">
        <v>41653</v>
      </c>
      <c r="AA38" s="19" t="s">
        <v>61</v>
      </c>
      <c r="AB38" s="11">
        <v>3548</v>
      </c>
      <c r="AC38" s="11">
        <v>7.6</v>
      </c>
      <c r="AD38" s="11">
        <v>0</v>
      </c>
      <c r="AE38" s="76">
        <v>563</v>
      </c>
      <c r="AF38" s="76">
        <f t="shared" si="16"/>
        <v>563</v>
      </c>
      <c r="AG38" s="78">
        <f t="shared" si="5"/>
        <v>7.6</v>
      </c>
      <c r="AH38" s="89">
        <f>SUM(AF$15:AF38)</f>
        <v>15808</v>
      </c>
      <c r="AI38" s="89">
        <f t="shared" si="6"/>
        <v>9192</v>
      </c>
      <c r="AJ38" s="39">
        <f t="shared" si="7"/>
        <v>608</v>
      </c>
      <c r="AK38" s="76">
        <f t="shared" si="8"/>
        <v>563</v>
      </c>
      <c r="AL38" s="157">
        <f t="shared" si="9"/>
        <v>0.92598684210526316</v>
      </c>
      <c r="AM38" s="158"/>
      <c r="AN38" s="159" t="s">
        <v>78</v>
      </c>
      <c r="AO38" s="160"/>
      <c r="AP38" s="161"/>
      <c r="AQ38" s="3">
        <v>0</v>
      </c>
      <c r="AR38" s="11">
        <v>0</v>
      </c>
      <c r="AS38" s="11">
        <v>0</v>
      </c>
      <c r="AT38" s="154"/>
      <c r="AU38" s="155"/>
      <c r="AV38" s="155"/>
      <c r="AW38" s="156"/>
      <c r="AX38" s="10">
        <v>41695</v>
      </c>
      <c r="AY38" s="113" t="s">
        <v>94</v>
      </c>
      <c r="AZ38" s="11">
        <v>3548</v>
      </c>
      <c r="BA38" s="11">
        <v>3</v>
      </c>
      <c r="BB38" s="11">
        <v>0</v>
      </c>
      <c r="BC38" s="76">
        <v>185</v>
      </c>
      <c r="BD38" s="76">
        <f t="shared" si="17"/>
        <v>185</v>
      </c>
      <c r="BE38" s="78">
        <f t="shared" si="10"/>
        <v>8</v>
      </c>
      <c r="BF38" s="89">
        <f>SUM(BD$15:BD38)</f>
        <v>26787</v>
      </c>
      <c r="BG38" s="89">
        <f t="shared" si="11"/>
        <v>713</v>
      </c>
      <c r="BH38" s="39">
        <f t="shared" si="12"/>
        <v>402</v>
      </c>
      <c r="BI38" s="76">
        <f t="shared" si="13"/>
        <v>185</v>
      </c>
      <c r="BJ38" s="157">
        <f t="shared" si="14"/>
        <v>0.46019900497512439</v>
      </c>
      <c r="BK38" s="158"/>
      <c r="BL38" s="159" t="s">
        <v>92</v>
      </c>
      <c r="BM38" s="160"/>
      <c r="BN38" s="161"/>
      <c r="BO38" s="3">
        <v>5</v>
      </c>
      <c r="BP38" s="11">
        <v>4</v>
      </c>
      <c r="BQ38" s="11">
        <v>24</v>
      </c>
      <c r="BR38" s="186" t="s">
        <v>97</v>
      </c>
      <c r="BS38" s="187"/>
      <c r="BT38" s="187"/>
      <c r="BU38" s="188"/>
    </row>
    <row r="39" spans="2:73" ht="15" customHeight="1">
      <c r="B39" s="10">
        <v>41618</v>
      </c>
      <c r="C39" s="19" t="s">
        <v>61</v>
      </c>
      <c r="D39" s="11">
        <v>3548</v>
      </c>
      <c r="E39" s="11">
        <v>7</v>
      </c>
      <c r="F39" s="11">
        <v>0</v>
      </c>
      <c r="G39" s="76">
        <v>452</v>
      </c>
      <c r="H39" s="76">
        <f t="shared" si="15"/>
        <v>452</v>
      </c>
      <c r="I39" s="78">
        <f t="shared" si="1"/>
        <v>7.6</v>
      </c>
      <c r="J39" s="89">
        <f>SUM(H$15:H39)</f>
        <v>5457</v>
      </c>
      <c r="K39" s="89">
        <f t="shared" si="0"/>
        <v>19543</v>
      </c>
      <c r="L39" s="39">
        <f t="shared" si="2"/>
        <v>945</v>
      </c>
      <c r="M39" s="76">
        <f t="shared" si="3"/>
        <v>452</v>
      </c>
      <c r="N39" s="157">
        <f t="shared" si="4"/>
        <v>0.47830687830687829</v>
      </c>
      <c r="O39" s="158"/>
      <c r="P39" s="159" t="s">
        <v>78</v>
      </c>
      <c r="Q39" s="160"/>
      <c r="R39" s="161"/>
      <c r="S39" s="3">
        <v>0.6</v>
      </c>
      <c r="T39" s="11">
        <v>1</v>
      </c>
      <c r="U39" s="11">
        <v>0</v>
      </c>
      <c r="V39" s="154"/>
      <c r="W39" s="155"/>
      <c r="X39" s="155"/>
      <c r="Y39" s="156"/>
      <c r="Z39" s="10">
        <v>41655</v>
      </c>
      <c r="AA39" s="19" t="s">
        <v>61</v>
      </c>
      <c r="AB39" s="11">
        <v>3548</v>
      </c>
      <c r="AC39" s="11">
        <v>6.8</v>
      </c>
      <c r="AD39" s="11">
        <v>0</v>
      </c>
      <c r="AE39" s="76">
        <v>440</v>
      </c>
      <c r="AF39" s="76">
        <f t="shared" si="16"/>
        <v>440</v>
      </c>
      <c r="AG39" s="78">
        <f t="shared" si="5"/>
        <v>7.6</v>
      </c>
      <c r="AH39" s="89">
        <f>SUM(AF$15:AF39)</f>
        <v>16248</v>
      </c>
      <c r="AI39" s="89">
        <f t="shared" si="6"/>
        <v>8752</v>
      </c>
      <c r="AJ39" s="39">
        <f t="shared" si="7"/>
        <v>544</v>
      </c>
      <c r="AK39" s="76">
        <f t="shared" si="8"/>
        <v>440</v>
      </c>
      <c r="AL39" s="157">
        <f t="shared" si="9"/>
        <v>0.80882352941176472</v>
      </c>
      <c r="AM39" s="158"/>
      <c r="AN39" s="159" t="s">
        <v>78</v>
      </c>
      <c r="AO39" s="160"/>
      <c r="AP39" s="161"/>
      <c r="AQ39" s="3">
        <v>0.8</v>
      </c>
      <c r="AR39" s="11">
        <v>4</v>
      </c>
      <c r="AS39" s="11">
        <v>0</v>
      </c>
      <c r="AT39" s="154" t="s">
        <v>85</v>
      </c>
      <c r="AU39" s="155"/>
      <c r="AV39" s="155"/>
      <c r="AW39" s="156"/>
      <c r="AX39" s="10"/>
      <c r="AY39" s="19"/>
      <c r="AZ39" s="11"/>
      <c r="BA39" s="11"/>
      <c r="BB39" s="11"/>
      <c r="BC39" s="76"/>
      <c r="BD39" s="76">
        <f t="shared" si="17"/>
        <v>0</v>
      </c>
      <c r="BE39" s="78">
        <f t="shared" si="10"/>
        <v>0</v>
      </c>
      <c r="BF39" s="89">
        <f>SUM(BD$15:BD39)</f>
        <v>26787</v>
      </c>
      <c r="BG39" s="89">
        <f t="shared" si="11"/>
        <v>713</v>
      </c>
      <c r="BH39" s="39">
        <f t="shared" si="12"/>
        <v>0</v>
      </c>
      <c r="BI39" s="76">
        <f t="shared" si="13"/>
        <v>0</v>
      </c>
      <c r="BJ39" s="157" t="e">
        <f t="shared" si="14"/>
        <v>#DIV/0!</v>
      </c>
      <c r="BK39" s="158"/>
      <c r="BL39" s="159"/>
      <c r="BM39" s="160"/>
      <c r="BN39" s="161"/>
      <c r="BO39" s="3"/>
      <c r="BP39" s="11"/>
      <c r="BQ39" s="11"/>
      <c r="BR39" s="186" t="s">
        <v>96</v>
      </c>
      <c r="BS39" s="187"/>
      <c r="BT39" s="187"/>
      <c r="BU39" s="188"/>
    </row>
    <row r="40" spans="2:73" ht="15" customHeight="1">
      <c r="B40" s="97"/>
      <c r="C40" s="98"/>
      <c r="D40" s="39"/>
      <c r="E40" s="39"/>
      <c r="F40" s="39"/>
      <c r="G40" s="76"/>
      <c r="H40" s="76">
        <f t="shared" si="15"/>
        <v>0</v>
      </c>
      <c r="I40" s="78">
        <f t="shared" si="1"/>
        <v>0</v>
      </c>
      <c r="J40" s="89">
        <f>SUM(H$15:H40)</f>
        <v>5457</v>
      </c>
      <c r="K40" s="89">
        <f t="shared" si="0"/>
        <v>19543</v>
      </c>
      <c r="L40" s="39">
        <f t="shared" si="2"/>
        <v>0</v>
      </c>
      <c r="M40" s="76">
        <f t="shared" si="3"/>
        <v>0</v>
      </c>
      <c r="N40" s="157" t="e">
        <f t="shared" si="4"/>
        <v>#DIV/0!</v>
      </c>
      <c r="O40" s="158"/>
      <c r="P40" s="159"/>
      <c r="Q40" s="160"/>
      <c r="R40" s="161"/>
      <c r="S40" s="40"/>
      <c r="T40" s="39"/>
      <c r="U40" s="52"/>
      <c r="V40" s="154"/>
      <c r="W40" s="155"/>
      <c r="X40" s="155"/>
      <c r="Y40" s="156"/>
      <c r="Z40" s="97"/>
      <c r="AA40" s="98"/>
      <c r="AB40" s="39"/>
      <c r="AC40" s="39"/>
      <c r="AD40" s="39"/>
      <c r="AE40" s="76"/>
      <c r="AF40" s="76">
        <f t="shared" si="16"/>
        <v>0</v>
      </c>
      <c r="AG40" s="78">
        <f t="shared" si="5"/>
        <v>0</v>
      </c>
      <c r="AH40" s="89">
        <f>SUM(AF$15:AF40)</f>
        <v>16248</v>
      </c>
      <c r="AI40" s="89">
        <f t="shared" si="6"/>
        <v>8752</v>
      </c>
      <c r="AJ40" s="39">
        <f t="shared" si="7"/>
        <v>0</v>
      </c>
      <c r="AK40" s="76">
        <f t="shared" si="8"/>
        <v>0</v>
      </c>
      <c r="AL40" s="157" t="e">
        <f t="shared" si="9"/>
        <v>#DIV/0!</v>
      </c>
      <c r="AM40" s="158"/>
      <c r="AN40" s="159"/>
      <c r="AO40" s="160"/>
      <c r="AP40" s="161"/>
      <c r="AQ40" s="40"/>
      <c r="AR40" s="39"/>
      <c r="AS40" s="52"/>
      <c r="AT40" s="154"/>
      <c r="AU40" s="155"/>
      <c r="AV40" s="155"/>
      <c r="AW40" s="156"/>
      <c r="AX40" s="97"/>
      <c r="AY40" s="98"/>
      <c r="AZ40" s="39"/>
      <c r="BA40" s="39"/>
      <c r="BB40" s="39"/>
      <c r="BC40" s="76"/>
      <c r="BD40" s="76">
        <f t="shared" si="17"/>
        <v>0</v>
      </c>
      <c r="BE40" s="78">
        <f t="shared" si="10"/>
        <v>0</v>
      </c>
      <c r="BF40" s="89">
        <f>SUM(BD$15:BD40)</f>
        <v>26787</v>
      </c>
      <c r="BG40" s="89">
        <f t="shared" si="11"/>
        <v>713</v>
      </c>
      <c r="BH40" s="39">
        <f t="shared" si="12"/>
        <v>0</v>
      </c>
      <c r="BI40" s="76">
        <f t="shared" si="13"/>
        <v>0</v>
      </c>
      <c r="BJ40" s="157" t="e">
        <f t="shared" si="14"/>
        <v>#DIV/0!</v>
      </c>
      <c r="BK40" s="158"/>
      <c r="BL40" s="159"/>
      <c r="BM40" s="160"/>
      <c r="BN40" s="161"/>
      <c r="BO40" s="40"/>
      <c r="BP40" s="39"/>
      <c r="BQ40" s="52"/>
      <c r="BR40" s="154"/>
      <c r="BS40" s="155"/>
      <c r="BT40" s="155"/>
      <c r="BU40" s="156"/>
    </row>
    <row r="41" spans="2:73" ht="15" customHeight="1" thickBot="1">
      <c r="B41" s="12"/>
      <c r="C41" s="20"/>
      <c r="D41" s="13" t="s">
        <v>0</v>
      </c>
      <c r="E41" s="13">
        <f>SUM(E15:E40)</f>
        <v>120.09999999999997</v>
      </c>
      <c r="F41" s="13">
        <f>SUM(F15:F40)</f>
        <v>21.799999999999994</v>
      </c>
      <c r="G41" s="79">
        <f>SUM(G15:G40)</f>
        <v>5457</v>
      </c>
      <c r="H41" s="79">
        <f>SUM(H15:H40)</f>
        <v>5457</v>
      </c>
      <c r="I41" s="13">
        <f>SUM(I15:I40)-X4</f>
        <v>132.79999999999995</v>
      </c>
      <c r="J41" s="13" t="s">
        <v>0</v>
      </c>
      <c r="K41" s="13" t="s">
        <v>0</v>
      </c>
      <c r="L41" s="13">
        <f>SUM(L15:L40)</f>
        <v>16213.5</v>
      </c>
      <c r="M41" s="13" t="s">
        <v>0</v>
      </c>
      <c r="N41" s="179" t="s">
        <v>0</v>
      </c>
      <c r="O41" s="180"/>
      <c r="P41" s="181"/>
      <c r="Q41" s="182"/>
      <c r="R41" s="182"/>
      <c r="S41" s="13">
        <f>SUM(S15:S40)</f>
        <v>12.7</v>
      </c>
      <c r="T41" s="13"/>
      <c r="U41" s="82">
        <f>SUM(U15:U40)</f>
        <v>268</v>
      </c>
      <c r="V41" s="183" t="s">
        <v>45</v>
      </c>
      <c r="W41" s="184"/>
      <c r="X41" s="184"/>
      <c r="Y41" s="185"/>
      <c r="Z41" s="12"/>
      <c r="AA41" s="20"/>
      <c r="AB41" s="13" t="s">
        <v>0</v>
      </c>
      <c r="AC41" s="13">
        <f>SUM(AC15:AC40)</f>
        <v>276.19999999999993</v>
      </c>
      <c r="AD41" s="13">
        <f>SUM(AD15:AD40)</f>
        <v>21.799999999999994</v>
      </c>
      <c r="AE41" s="79">
        <f>SUM(AE15:AE40)</f>
        <v>16248</v>
      </c>
      <c r="AF41" s="79">
        <f>SUM(AF15:AF40)</f>
        <v>16248</v>
      </c>
      <c r="AG41" s="13">
        <f>SUM(AG15:AG40)</f>
        <v>293.39999999999998</v>
      </c>
      <c r="AH41" s="13" t="s">
        <v>0</v>
      </c>
      <c r="AI41" s="13" t="s">
        <v>0</v>
      </c>
      <c r="AJ41" s="13">
        <f>SUM(AJ15:AJ40)</f>
        <v>28701.5</v>
      </c>
      <c r="AK41" s="13" t="s">
        <v>0</v>
      </c>
      <c r="AL41" s="179" t="s">
        <v>0</v>
      </c>
      <c r="AM41" s="180"/>
      <c r="AN41" s="181"/>
      <c r="AO41" s="182"/>
      <c r="AP41" s="182"/>
      <c r="AQ41" s="13">
        <f>SUM(AQ15:AQ40)</f>
        <v>17.2</v>
      </c>
      <c r="AR41" s="13"/>
      <c r="AS41" s="82">
        <f>SUM(AS15:AS40)</f>
        <v>395</v>
      </c>
      <c r="AT41" s="183" t="s">
        <v>50</v>
      </c>
      <c r="AU41" s="184"/>
      <c r="AV41" s="184"/>
      <c r="AW41" s="185"/>
      <c r="AX41" s="12"/>
      <c r="AY41" s="20"/>
      <c r="AZ41" s="13" t="s">
        <v>0</v>
      </c>
      <c r="BA41" s="13">
        <f>SUM(BA15:BA40)</f>
        <v>435.4000000000002</v>
      </c>
      <c r="BB41" s="13">
        <f>SUM(BB15:BB40)</f>
        <v>21.799999999999994</v>
      </c>
      <c r="BC41" s="79">
        <f>SUM(BC15:BC40)</f>
        <v>26787</v>
      </c>
      <c r="BD41" s="79">
        <f>SUM(BD15:BD40)</f>
        <v>26787</v>
      </c>
      <c r="BE41" s="13">
        <f>SUM(BE15:BE40)</f>
        <v>461.3000000000003</v>
      </c>
      <c r="BF41" s="13" t="s">
        <v>0</v>
      </c>
      <c r="BG41" s="13" t="s">
        <v>0</v>
      </c>
      <c r="BH41" s="13"/>
      <c r="BI41" s="13" t="s">
        <v>0</v>
      </c>
      <c r="BJ41" s="179" t="s">
        <v>0</v>
      </c>
      <c r="BK41" s="180"/>
      <c r="BL41" s="181"/>
      <c r="BM41" s="182"/>
      <c r="BN41" s="182"/>
      <c r="BO41" s="13">
        <f>SUM(BO15:BO40)</f>
        <v>25.9</v>
      </c>
      <c r="BP41" s="13"/>
      <c r="BQ41" s="82">
        <f>SUM(BQ15:BQ40)</f>
        <v>589</v>
      </c>
      <c r="BR41" s="183" t="s">
        <v>86</v>
      </c>
      <c r="BS41" s="184"/>
      <c r="BT41" s="184"/>
      <c r="BU41" s="185"/>
    </row>
    <row r="42" spans="2:73" ht="29.25" customHeight="1">
      <c r="B42" s="162" t="s">
        <v>53</v>
      </c>
      <c r="C42" s="163"/>
      <c r="D42" s="164"/>
      <c r="E42" s="173"/>
      <c r="F42" s="174"/>
      <c r="G42" s="174"/>
      <c r="H42" s="175"/>
      <c r="I42" s="173" t="s">
        <v>39</v>
      </c>
      <c r="J42" s="174"/>
      <c r="K42" s="174"/>
      <c r="L42" s="88" t="s">
        <v>46</v>
      </c>
      <c r="M42" s="176" t="s">
        <v>3</v>
      </c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8"/>
      <c r="Z42" s="162" t="s">
        <v>53</v>
      </c>
      <c r="AA42" s="163"/>
      <c r="AB42" s="164"/>
      <c r="AC42" s="173"/>
      <c r="AD42" s="174"/>
      <c r="AE42" s="174"/>
      <c r="AF42" s="175"/>
      <c r="AG42" s="173" t="s">
        <v>39</v>
      </c>
      <c r="AH42" s="174"/>
      <c r="AI42" s="174"/>
      <c r="AJ42" s="88" t="s">
        <v>46</v>
      </c>
      <c r="AK42" s="176" t="s">
        <v>3</v>
      </c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8"/>
      <c r="AX42" s="162" t="s">
        <v>53</v>
      </c>
      <c r="AY42" s="163"/>
      <c r="AZ42" s="164"/>
      <c r="BA42" s="173"/>
      <c r="BB42" s="174"/>
      <c r="BC42" s="174"/>
      <c r="BD42" s="175"/>
      <c r="BE42" s="173" t="s">
        <v>39</v>
      </c>
      <c r="BF42" s="174"/>
      <c r="BG42" s="174"/>
      <c r="BH42" s="88" t="s">
        <v>46</v>
      </c>
      <c r="BI42" s="176" t="s">
        <v>3</v>
      </c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8"/>
    </row>
    <row r="43" spans="2:73" ht="20.25" customHeight="1">
      <c r="B43" s="141" t="s">
        <v>32</v>
      </c>
      <c r="C43" s="135"/>
      <c r="D43" s="27">
        <f>SUM(L$15:L40)</f>
        <v>16213.5</v>
      </c>
      <c r="E43" s="94" t="s">
        <v>38</v>
      </c>
      <c r="F43" s="95"/>
      <c r="G43" s="95"/>
      <c r="H43" s="92"/>
      <c r="I43" s="87">
        <v>1</v>
      </c>
      <c r="J43" s="142" t="s">
        <v>41</v>
      </c>
      <c r="K43" s="143"/>
      <c r="L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2.1</v>
      </c>
      <c r="M43" s="144" t="s">
        <v>48</v>
      </c>
      <c r="N43" s="145"/>
      <c r="O43" s="150" t="s">
        <v>40</v>
      </c>
      <c r="P43" s="145"/>
      <c r="Q43" s="150" t="s">
        <v>24</v>
      </c>
      <c r="R43" s="145"/>
      <c r="S43" s="150" t="s">
        <v>25</v>
      </c>
      <c r="T43" s="151"/>
      <c r="U43" s="165" t="s">
        <v>26</v>
      </c>
      <c r="V43" s="166"/>
      <c r="W43" s="165" t="s">
        <v>19</v>
      </c>
      <c r="X43" s="169"/>
      <c r="Y43" s="170"/>
      <c r="Z43" s="141" t="s">
        <v>32</v>
      </c>
      <c r="AA43" s="135"/>
      <c r="AB43" s="27">
        <f>SUM(AJ$15:AJ40)</f>
        <v>28701.5</v>
      </c>
      <c r="AC43" s="94" t="s">
        <v>38</v>
      </c>
      <c r="AD43" s="95"/>
      <c r="AE43" s="95"/>
      <c r="AF43" s="92"/>
      <c r="AG43" s="87">
        <v>1</v>
      </c>
      <c r="AH43" s="142" t="s">
        <v>41</v>
      </c>
      <c r="AI43" s="143"/>
      <c r="AJ43" s="91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3.7</v>
      </c>
      <c r="AK43" s="144" t="s">
        <v>48</v>
      </c>
      <c r="AL43" s="145"/>
      <c r="AM43" s="150" t="s">
        <v>40</v>
      </c>
      <c r="AN43" s="145"/>
      <c r="AO43" s="150" t="s">
        <v>24</v>
      </c>
      <c r="AP43" s="145"/>
      <c r="AQ43" s="150" t="s">
        <v>25</v>
      </c>
      <c r="AR43" s="151"/>
      <c r="AS43" s="165" t="s">
        <v>26</v>
      </c>
      <c r="AT43" s="166"/>
      <c r="AU43" s="165" t="s">
        <v>19</v>
      </c>
      <c r="AV43" s="169"/>
      <c r="AW43" s="170"/>
      <c r="AX43" s="141" t="s">
        <v>32</v>
      </c>
      <c r="AY43" s="135"/>
      <c r="AZ43" s="27">
        <f>SUM(BH$15:BH40)</f>
        <v>50034.300000000017</v>
      </c>
      <c r="BA43" s="94" t="s">
        <v>38</v>
      </c>
      <c r="BB43" s="95"/>
      <c r="BC43" s="95"/>
      <c r="BD43" s="92">
        <v>24407</v>
      </c>
      <c r="BE43" s="87">
        <v>1</v>
      </c>
      <c r="BF43" s="142" t="s">
        <v>41</v>
      </c>
      <c r="BG43" s="143"/>
      <c r="BH43" s="91">
        <f>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</f>
        <v>0.8</v>
      </c>
      <c r="BI43" s="144" t="s">
        <v>48</v>
      </c>
      <c r="BJ43" s="145"/>
      <c r="BK43" s="150" t="s">
        <v>40</v>
      </c>
      <c r="BL43" s="145"/>
      <c r="BM43" s="150" t="s">
        <v>24</v>
      </c>
      <c r="BN43" s="145"/>
      <c r="BO43" s="150" t="s">
        <v>25</v>
      </c>
      <c r="BP43" s="151"/>
      <c r="BQ43" s="165" t="s">
        <v>26</v>
      </c>
      <c r="BR43" s="166"/>
      <c r="BS43" s="165" t="s">
        <v>19</v>
      </c>
      <c r="BT43" s="169"/>
      <c r="BU43" s="170"/>
    </row>
    <row r="44" spans="2:73" ht="20.25" customHeight="1">
      <c r="B44" s="148"/>
      <c r="C44" s="149"/>
      <c r="D44" s="27"/>
      <c r="E44" s="134"/>
      <c r="F44" s="136"/>
      <c r="G44" s="136"/>
      <c r="H44" s="86"/>
      <c r="I44" s="87">
        <v>2</v>
      </c>
      <c r="J44" s="126" t="s">
        <v>42</v>
      </c>
      <c r="K44" s="127"/>
      <c r="L44" s="91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46"/>
      <c r="N44" s="147"/>
      <c r="O44" s="152"/>
      <c r="P44" s="147"/>
      <c r="Q44" s="152"/>
      <c r="R44" s="147"/>
      <c r="S44" s="152"/>
      <c r="T44" s="153"/>
      <c r="U44" s="167"/>
      <c r="V44" s="168"/>
      <c r="W44" s="167"/>
      <c r="X44" s="171"/>
      <c r="Y44" s="172"/>
      <c r="Z44" s="148"/>
      <c r="AA44" s="149"/>
      <c r="AB44" s="27"/>
      <c r="AC44" s="134"/>
      <c r="AD44" s="136"/>
      <c r="AE44" s="136"/>
      <c r="AF44" s="86"/>
      <c r="AG44" s="87">
        <v>2</v>
      </c>
      <c r="AH44" s="126" t="s">
        <v>42</v>
      </c>
      <c r="AI44" s="127"/>
      <c r="AJ44" s="91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46"/>
      <c r="AL44" s="147"/>
      <c r="AM44" s="152"/>
      <c r="AN44" s="147"/>
      <c r="AO44" s="152"/>
      <c r="AP44" s="147"/>
      <c r="AQ44" s="152"/>
      <c r="AR44" s="153"/>
      <c r="AS44" s="167"/>
      <c r="AT44" s="168"/>
      <c r="AU44" s="167"/>
      <c r="AV44" s="171"/>
      <c r="AW44" s="172"/>
      <c r="AX44" s="148"/>
      <c r="AY44" s="149"/>
      <c r="AZ44" s="27"/>
      <c r="BA44" s="134"/>
      <c r="BB44" s="136"/>
      <c r="BC44" s="136"/>
      <c r="BD44" s="86"/>
      <c r="BE44" s="87">
        <v>2</v>
      </c>
      <c r="BF44" s="126" t="s">
        <v>42</v>
      </c>
      <c r="BG44" s="127"/>
      <c r="BH44" s="91">
        <f>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</f>
        <v>0</v>
      </c>
      <c r="BI44" s="146"/>
      <c r="BJ44" s="147"/>
      <c r="BK44" s="152"/>
      <c r="BL44" s="147"/>
      <c r="BM44" s="152"/>
      <c r="BN44" s="147"/>
      <c r="BO44" s="152"/>
      <c r="BP44" s="153"/>
      <c r="BQ44" s="167"/>
      <c r="BR44" s="168"/>
      <c r="BS44" s="167"/>
      <c r="BT44" s="171"/>
      <c r="BU44" s="172"/>
    </row>
    <row r="45" spans="2:73" ht="20.25" customHeight="1">
      <c r="B45" s="134" t="s">
        <v>54</v>
      </c>
      <c r="C45" s="135"/>
      <c r="D45" s="28">
        <f>D47/D43</f>
        <v>0.33657137570543066</v>
      </c>
      <c r="E45" s="134"/>
      <c r="F45" s="136"/>
      <c r="G45" s="136"/>
      <c r="H45" s="93"/>
      <c r="I45" s="87">
        <v>3</v>
      </c>
      <c r="J45" s="137" t="s">
        <v>43</v>
      </c>
      <c r="K45" s="138"/>
      <c r="L45" s="91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8.2999999999999989</v>
      </c>
      <c r="M45" s="139"/>
      <c r="N45" s="140"/>
      <c r="O45" s="131"/>
      <c r="P45" s="122"/>
      <c r="Q45" s="121"/>
      <c r="R45" s="122"/>
      <c r="S45" s="121"/>
      <c r="T45" s="122"/>
      <c r="U45" s="121"/>
      <c r="V45" s="122"/>
      <c r="W45" s="129"/>
      <c r="X45" s="129"/>
      <c r="Y45" s="130"/>
      <c r="Z45" s="134" t="s">
        <v>54</v>
      </c>
      <c r="AA45" s="135"/>
      <c r="AB45" s="28">
        <f>AB47/AB43</f>
        <v>0.56610281692594466</v>
      </c>
      <c r="AC45" s="134"/>
      <c r="AD45" s="136"/>
      <c r="AE45" s="136"/>
      <c r="AF45" s="93"/>
      <c r="AG45" s="87">
        <v>3</v>
      </c>
      <c r="AH45" s="137" t="s">
        <v>43</v>
      </c>
      <c r="AI45" s="138"/>
      <c r="AJ45" s="91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9"/>
      <c r="AL45" s="140"/>
      <c r="AM45" s="131"/>
      <c r="AN45" s="122"/>
      <c r="AO45" s="121"/>
      <c r="AP45" s="122"/>
      <c r="AQ45" s="121"/>
      <c r="AR45" s="122"/>
      <c r="AS45" s="121"/>
      <c r="AT45" s="122"/>
      <c r="AU45" s="129"/>
      <c r="AV45" s="129"/>
      <c r="AW45" s="130"/>
      <c r="AX45" s="134" t="s">
        <v>54</v>
      </c>
      <c r="AY45" s="135"/>
      <c r="AZ45" s="28">
        <f>AZ47/AZ43</f>
        <v>0.53537273430426713</v>
      </c>
      <c r="BA45" s="134"/>
      <c r="BB45" s="136"/>
      <c r="BC45" s="136"/>
      <c r="BD45" s="93"/>
      <c r="BE45" s="87">
        <v>3</v>
      </c>
      <c r="BF45" s="137" t="s">
        <v>43</v>
      </c>
      <c r="BG45" s="138"/>
      <c r="BH45" s="91">
        <f>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</f>
        <v>0</v>
      </c>
      <c r="BI45" s="139"/>
      <c r="BJ45" s="140"/>
      <c r="BK45" s="131"/>
      <c r="BL45" s="122"/>
      <c r="BM45" s="121"/>
      <c r="BN45" s="122"/>
      <c r="BO45" s="121"/>
      <c r="BP45" s="122"/>
      <c r="BQ45" s="121"/>
      <c r="BR45" s="122"/>
      <c r="BS45" s="129"/>
      <c r="BT45" s="129"/>
      <c r="BU45" s="130"/>
    </row>
    <row r="46" spans="2:73" ht="20.25" customHeight="1">
      <c r="B46" s="123"/>
      <c r="C46" s="124"/>
      <c r="D46" s="125"/>
      <c r="E46" s="44"/>
      <c r="F46" s="7"/>
      <c r="G46" s="41"/>
      <c r="H46" s="41"/>
      <c r="I46" s="87">
        <v>4</v>
      </c>
      <c r="J46" s="126" t="s">
        <v>47</v>
      </c>
      <c r="K46" s="127"/>
      <c r="L46" s="91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2.2999999999999998</v>
      </c>
      <c r="M46" s="128"/>
      <c r="N46" s="122"/>
      <c r="O46" s="121"/>
      <c r="P46" s="122"/>
      <c r="Q46" s="121"/>
      <c r="R46" s="122"/>
      <c r="S46" s="121"/>
      <c r="T46" s="122"/>
      <c r="U46" s="121"/>
      <c r="V46" s="122"/>
      <c r="W46" s="129"/>
      <c r="X46" s="129"/>
      <c r="Y46" s="130"/>
      <c r="Z46" s="123"/>
      <c r="AA46" s="124"/>
      <c r="AB46" s="125"/>
      <c r="AC46" s="44"/>
      <c r="AD46" s="7"/>
      <c r="AE46" s="41"/>
      <c r="AF46" s="41"/>
      <c r="AG46" s="87">
        <v>4</v>
      </c>
      <c r="AH46" s="126" t="s">
        <v>47</v>
      </c>
      <c r="AI46" s="127"/>
      <c r="AJ46" s="91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0.8</v>
      </c>
      <c r="AK46" s="128"/>
      <c r="AL46" s="122"/>
      <c r="AM46" s="121"/>
      <c r="AN46" s="122"/>
      <c r="AO46" s="121"/>
      <c r="AP46" s="122"/>
      <c r="AQ46" s="121"/>
      <c r="AR46" s="122"/>
      <c r="AS46" s="121"/>
      <c r="AT46" s="122"/>
      <c r="AU46" s="129"/>
      <c r="AV46" s="129"/>
      <c r="AW46" s="130"/>
      <c r="AX46" s="123"/>
      <c r="AY46" s="124"/>
      <c r="AZ46" s="125"/>
      <c r="BA46" s="44"/>
      <c r="BB46" s="7"/>
      <c r="BC46" s="41"/>
      <c r="BD46" s="41"/>
      <c r="BE46" s="87">
        <v>4</v>
      </c>
      <c r="BF46" s="126" t="s">
        <v>47</v>
      </c>
      <c r="BG46" s="127"/>
      <c r="BH46" s="91">
        <f>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</f>
        <v>7.9</v>
      </c>
      <c r="BI46" s="128"/>
      <c r="BJ46" s="122"/>
      <c r="BK46" s="121"/>
      <c r="BL46" s="122"/>
      <c r="BM46" s="121"/>
      <c r="BN46" s="122"/>
      <c r="BO46" s="121"/>
      <c r="BP46" s="122"/>
      <c r="BQ46" s="121"/>
      <c r="BR46" s="122"/>
      <c r="BS46" s="129"/>
      <c r="BT46" s="129"/>
      <c r="BU46" s="130"/>
    </row>
    <row r="47" spans="2:73" ht="25.5" customHeight="1" thickBot="1">
      <c r="B47" s="116" t="s">
        <v>55</v>
      </c>
      <c r="C47" s="117"/>
      <c r="D47" s="77">
        <f>H41</f>
        <v>5457</v>
      </c>
      <c r="E47" s="45"/>
      <c r="F47" s="81"/>
      <c r="G47" s="81"/>
      <c r="H47" s="81"/>
      <c r="I47" s="87">
        <v>5</v>
      </c>
      <c r="J47" s="273" t="s">
        <v>52</v>
      </c>
      <c r="K47" s="274"/>
      <c r="L47" s="91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18"/>
      <c r="N47" s="119"/>
      <c r="O47" s="120"/>
      <c r="P47" s="119"/>
      <c r="Q47" s="120"/>
      <c r="R47" s="119"/>
      <c r="S47" s="120"/>
      <c r="T47" s="119"/>
      <c r="U47" s="120"/>
      <c r="V47" s="119"/>
      <c r="W47" s="132"/>
      <c r="X47" s="132"/>
      <c r="Y47" s="133"/>
      <c r="Z47" s="116" t="s">
        <v>55</v>
      </c>
      <c r="AA47" s="117"/>
      <c r="AB47" s="77">
        <f>AF41</f>
        <v>16248</v>
      </c>
      <c r="AC47" s="45"/>
      <c r="AD47" s="81"/>
      <c r="AE47" s="81"/>
      <c r="AF47" s="81"/>
      <c r="AG47" s="87">
        <v>5</v>
      </c>
      <c r="AH47" s="273" t="s">
        <v>52</v>
      </c>
      <c r="AI47" s="274"/>
      <c r="AJ47" s="91">
        <f>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</f>
        <v>0</v>
      </c>
      <c r="AK47" s="118"/>
      <c r="AL47" s="119"/>
      <c r="AM47" s="120"/>
      <c r="AN47" s="119"/>
      <c r="AO47" s="120"/>
      <c r="AP47" s="119"/>
      <c r="AQ47" s="120"/>
      <c r="AR47" s="119"/>
      <c r="AS47" s="120"/>
      <c r="AT47" s="119"/>
      <c r="AU47" s="132"/>
      <c r="AV47" s="132"/>
      <c r="AW47" s="133"/>
      <c r="AX47" s="116" t="s">
        <v>55</v>
      </c>
      <c r="AY47" s="117"/>
      <c r="AZ47" s="77">
        <f>BD41</f>
        <v>26787</v>
      </c>
      <c r="BA47" s="45"/>
      <c r="BB47" s="81"/>
      <c r="BC47" s="81"/>
      <c r="BD47" s="81"/>
      <c r="BE47" s="87">
        <v>5</v>
      </c>
      <c r="BF47" s="273" t="s">
        <v>52</v>
      </c>
      <c r="BG47" s="274"/>
      <c r="BH47" s="91">
        <f>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</f>
        <v>0</v>
      </c>
      <c r="BI47" s="118"/>
      <c r="BJ47" s="119"/>
      <c r="BK47" s="120"/>
      <c r="BL47" s="119"/>
      <c r="BM47" s="120"/>
      <c r="BN47" s="119"/>
      <c r="BO47" s="120"/>
      <c r="BP47" s="119"/>
      <c r="BQ47" s="120"/>
      <c r="BR47" s="119"/>
      <c r="BS47" s="132"/>
      <c r="BT47" s="132"/>
      <c r="BU47" s="133"/>
    </row>
    <row r="48" spans="2:73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498">
    <mergeCell ref="AX46:AZ46"/>
    <mergeCell ref="BF46:BG46"/>
    <mergeCell ref="BI46:BJ46"/>
    <mergeCell ref="BK46:BL46"/>
    <mergeCell ref="BM46:BN46"/>
    <mergeCell ref="BO46:BP46"/>
    <mergeCell ref="BQ46:BR46"/>
    <mergeCell ref="BS46:BU46"/>
    <mergeCell ref="AX47:AY47"/>
    <mergeCell ref="BF47:BG47"/>
    <mergeCell ref="BI47:BJ47"/>
    <mergeCell ref="BK47:BL47"/>
    <mergeCell ref="BM47:BN47"/>
    <mergeCell ref="BO47:BP47"/>
    <mergeCell ref="BQ47:BR47"/>
    <mergeCell ref="BS47:BU47"/>
    <mergeCell ref="AX45:AY45"/>
    <mergeCell ref="BA45:BC45"/>
    <mergeCell ref="BF45:BG45"/>
    <mergeCell ref="BI45:BJ45"/>
    <mergeCell ref="BK45:BL45"/>
    <mergeCell ref="BM45:BN45"/>
    <mergeCell ref="BO45:BP45"/>
    <mergeCell ref="BQ45:BR45"/>
    <mergeCell ref="BS45:BU45"/>
    <mergeCell ref="AX42:AZ42"/>
    <mergeCell ref="BA42:BD42"/>
    <mergeCell ref="BE42:BG42"/>
    <mergeCell ref="BI42:BU42"/>
    <mergeCell ref="AX43:AY43"/>
    <mergeCell ref="BF43:BG43"/>
    <mergeCell ref="BI43:BJ44"/>
    <mergeCell ref="BK43:BL44"/>
    <mergeCell ref="BM43:BN44"/>
    <mergeCell ref="BO43:BP44"/>
    <mergeCell ref="BQ43:BR44"/>
    <mergeCell ref="BS43:BU44"/>
    <mergeCell ref="AX44:AY44"/>
    <mergeCell ref="BA44:BC44"/>
    <mergeCell ref="BF44:BG44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16:BK16"/>
    <mergeCell ref="BL16:BN16"/>
    <mergeCell ref="BR16:BU16"/>
    <mergeCell ref="BJ17:BK17"/>
    <mergeCell ref="BL17:BN17"/>
    <mergeCell ref="BR17:BU17"/>
    <mergeCell ref="AZ14:BB14"/>
    <mergeCell ref="BJ14:BK14"/>
    <mergeCell ref="BL14:BN14"/>
    <mergeCell ref="BR14:BU14"/>
    <mergeCell ref="BJ15:BK15"/>
    <mergeCell ref="BL15:BN15"/>
    <mergeCell ref="BR15:BU15"/>
    <mergeCell ref="BP12:BP13"/>
    <mergeCell ref="BQ12:BQ13"/>
    <mergeCell ref="BR12:BU13"/>
    <mergeCell ref="BD12:BD13"/>
    <mergeCell ref="BE12:BE13"/>
    <mergeCell ref="BF12:BF13"/>
    <mergeCell ref="BG12:BG13"/>
    <mergeCell ref="BH12:BH13"/>
    <mergeCell ref="BI12:BI13"/>
    <mergeCell ref="AX12:AX13"/>
    <mergeCell ref="AY12:AY13"/>
    <mergeCell ref="AZ12:AZ13"/>
    <mergeCell ref="BA12:BA13"/>
    <mergeCell ref="BB12:BB13"/>
    <mergeCell ref="BC12:BC13"/>
    <mergeCell ref="BJ12:BK13"/>
    <mergeCell ref="BL12:BN13"/>
    <mergeCell ref="BO12:BO13"/>
    <mergeCell ref="AX1:BB4"/>
    <mergeCell ref="BD2:BE2"/>
    <mergeCell ref="BH2:BM3"/>
    <mergeCell ref="BQ2:BS2"/>
    <mergeCell ref="BD4:BE4"/>
    <mergeCell ref="BJ4:BK4"/>
    <mergeCell ref="BL4:BM4"/>
    <mergeCell ref="BQ4:BS4"/>
    <mergeCell ref="AJ10:AK10"/>
    <mergeCell ref="AL10:AO10"/>
    <mergeCell ref="AY6:BA6"/>
    <mergeCell ref="BD6:BE6"/>
    <mergeCell ref="BJ6:BK6"/>
    <mergeCell ref="BL6:BM6"/>
    <mergeCell ref="BQ6:BS6"/>
    <mergeCell ref="AY8:BA8"/>
    <mergeCell ref="BD8:BE9"/>
    <mergeCell ref="BF8:BF9"/>
    <mergeCell ref="BJ8:BK8"/>
    <mergeCell ref="BL8:BM8"/>
    <mergeCell ref="AY10:BA10"/>
    <mergeCell ref="BD10:BE10"/>
    <mergeCell ref="BH10:BI10"/>
    <mergeCell ref="BJ10:BM10"/>
    <mergeCell ref="AH47:AI47"/>
    <mergeCell ref="J47:K47"/>
    <mergeCell ref="V30:Y30"/>
    <mergeCell ref="V31:Y31"/>
    <mergeCell ref="V32:Y32"/>
    <mergeCell ref="N27:O27"/>
    <mergeCell ref="P16:R16"/>
    <mergeCell ref="P23:R23"/>
    <mergeCell ref="N26:O26"/>
    <mergeCell ref="N19:O19"/>
    <mergeCell ref="V28:Y28"/>
    <mergeCell ref="V40:Y40"/>
    <mergeCell ref="U45:V45"/>
    <mergeCell ref="U46:V46"/>
    <mergeCell ref="W47:Y47"/>
    <mergeCell ref="V41:Y41"/>
    <mergeCell ref="M43:N44"/>
    <mergeCell ref="O43:P44"/>
    <mergeCell ref="N40:O40"/>
    <mergeCell ref="N36:O36"/>
    <mergeCell ref="P39:R39"/>
    <mergeCell ref="P40:R40"/>
    <mergeCell ref="P37:R37"/>
    <mergeCell ref="P38:R38"/>
    <mergeCell ref="N29:O29"/>
    <mergeCell ref="N30:O30"/>
    <mergeCell ref="N31:O31"/>
    <mergeCell ref="N32:O32"/>
    <mergeCell ref="P34:R34"/>
    <mergeCell ref="P29:R29"/>
    <mergeCell ref="P21:R21"/>
    <mergeCell ref="P22:R22"/>
    <mergeCell ref="N17:O17"/>
    <mergeCell ref="N33:O33"/>
    <mergeCell ref="T12:T13"/>
    <mergeCell ref="P28:R28"/>
    <mergeCell ref="V22:Y22"/>
    <mergeCell ref="N18:O18"/>
    <mergeCell ref="P17:R17"/>
    <mergeCell ref="P19:R19"/>
    <mergeCell ref="P18:R18"/>
    <mergeCell ref="P20:R20"/>
    <mergeCell ref="V26:Y26"/>
    <mergeCell ref="V27:Y27"/>
    <mergeCell ref="N24:O24"/>
    <mergeCell ref="P24:R24"/>
    <mergeCell ref="N25:O25"/>
    <mergeCell ref="N20:O20"/>
    <mergeCell ref="P25:R25"/>
    <mergeCell ref="P26:R26"/>
    <mergeCell ref="N28:O28"/>
    <mergeCell ref="N10:Q10"/>
    <mergeCell ref="B12:B13"/>
    <mergeCell ref="H12:H13"/>
    <mergeCell ref="C12:C13"/>
    <mergeCell ref="E12:E13"/>
    <mergeCell ref="J8:J9"/>
    <mergeCell ref="G12:G13"/>
    <mergeCell ref="S12:S13"/>
    <mergeCell ref="P14:R14"/>
    <mergeCell ref="I12:I13"/>
    <mergeCell ref="D14:F14"/>
    <mergeCell ref="K12:K13"/>
    <mergeCell ref="J12:J13"/>
    <mergeCell ref="L12:L13"/>
    <mergeCell ref="M12:M13"/>
    <mergeCell ref="H4:I4"/>
    <mergeCell ref="H6:I6"/>
    <mergeCell ref="D12:D13"/>
    <mergeCell ref="B1:F4"/>
    <mergeCell ref="C6:E6"/>
    <mergeCell ref="F12:F13"/>
    <mergeCell ref="H8:I9"/>
    <mergeCell ref="C8:E8"/>
    <mergeCell ref="H10:I10"/>
    <mergeCell ref="C10:E10"/>
    <mergeCell ref="H2:I2"/>
    <mergeCell ref="N4:O4"/>
    <mergeCell ref="N15:O15"/>
    <mergeCell ref="N16:O16"/>
    <mergeCell ref="N22:O22"/>
    <mergeCell ref="N21:O21"/>
    <mergeCell ref="P15:R15"/>
    <mergeCell ref="V23:Y23"/>
    <mergeCell ref="N6:O6"/>
    <mergeCell ref="L2:Q3"/>
    <mergeCell ref="P4:Q4"/>
    <mergeCell ref="P6:Q6"/>
    <mergeCell ref="P8:Q8"/>
    <mergeCell ref="N12:O13"/>
    <mergeCell ref="N14:O14"/>
    <mergeCell ref="V14:Y14"/>
    <mergeCell ref="N23:O23"/>
    <mergeCell ref="U4:W4"/>
    <mergeCell ref="U6:W6"/>
    <mergeCell ref="V12:Y13"/>
    <mergeCell ref="U12:U13"/>
    <mergeCell ref="U2:W2"/>
    <mergeCell ref="N8:O8"/>
    <mergeCell ref="P12:R13"/>
    <mergeCell ref="L10:M1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5:Y25"/>
    <mergeCell ref="V17:Y17"/>
    <mergeCell ref="V24:Y24"/>
    <mergeCell ref="V19:Y19"/>
    <mergeCell ref="P27:R27"/>
    <mergeCell ref="V33:Y33"/>
    <mergeCell ref="V34:Y34"/>
    <mergeCell ref="V37:Y37"/>
    <mergeCell ref="V18:Y18"/>
    <mergeCell ref="B47:C47"/>
    <mergeCell ref="B46:D46"/>
    <mergeCell ref="B45:C45"/>
    <mergeCell ref="B43:C43"/>
    <mergeCell ref="B44:C44"/>
    <mergeCell ref="P30:R30"/>
    <mergeCell ref="J46:K46"/>
    <mergeCell ref="Q45:R45"/>
    <mergeCell ref="P33:R33"/>
    <mergeCell ref="P41:R41"/>
    <mergeCell ref="E42:H42"/>
    <mergeCell ref="E44:G44"/>
    <mergeCell ref="M47:N47"/>
    <mergeCell ref="J45:K45"/>
    <mergeCell ref="E45:G45"/>
    <mergeCell ref="J43:K43"/>
    <mergeCell ref="J44:K44"/>
    <mergeCell ref="B42:D42"/>
    <mergeCell ref="I42:K42"/>
    <mergeCell ref="C30:D30"/>
    <mergeCell ref="C31:D31"/>
    <mergeCell ref="N37:O37"/>
    <mergeCell ref="N38:O38"/>
    <mergeCell ref="N34:O34"/>
    <mergeCell ref="S43:T44"/>
    <mergeCell ref="S45:T45"/>
    <mergeCell ref="Q43:R44"/>
    <mergeCell ref="M42:Y42"/>
    <mergeCell ref="W43:Y44"/>
    <mergeCell ref="N39:O39"/>
    <mergeCell ref="M45:N45"/>
    <mergeCell ref="S46:T46"/>
    <mergeCell ref="Q46:R46"/>
    <mergeCell ref="V39:Y39"/>
    <mergeCell ref="N41:O41"/>
    <mergeCell ref="W45:Y45"/>
    <mergeCell ref="U47:V47"/>
    <mergeCell ref="Q47:R47"/>
    <mergeCell ref="O47:P47"/>
    <mergeCell ref="S47:T47"/>
    <mergeCell ref="AS2:AU2"/>
    <mergeCell ref="AF4:AG4"/>
    <mergeCell ref="AL4:AM4"/>
    <mergeCell ref="AN4:AO4"/>
    <mergeCell ref="AS4:AU4"/>
    <mergeCell ref="O45:P45"/>
    <mergeCell ref="V35:Y35"/>
    <mergeCell ref="V36:Y36"/>
    <mergeCell ref="N35:O35"/>
    <mergeCell ref="V21:Y21"/>
    <mergeCell ref="AA12:AA13"/>
    <mergeCell ref="AB12:AB13"/>
    <mergeCell ref="AC12:AC13"/>
    <mergeCell ref="M46:N46"/>
    <mergeCell ref="W46:Y46"/>
    <mergeCell ref="U43:V44"/>
    <mergeCell ref="O46:P46"/>
    <mergeCell ref="Z1:AD4"/>
    <mergeCell ref="AF2:AG2"/>
    <mergeCell ref="AJ2:AO3"/>
    <mergeCell ref="AA6:AC6"/>
    <mergeCell ref="Z12:Z13"/>
    <mergeCell ref="AS6:AU6"/>
    <mergeCell ref="AA8:AC8"/>
    <mergeCell ref="AF8:AG9"/>
    <mergeCell ref="AH8:AH9"/>
    <mergeCell ref="AL8:AM8"/>
    <mergeCell ref="AN8:AO8"/>
    <mergeCell ref="AF6:AG6"/>
    <mergeCell ref="AL6:AM6"/>
    <mergeCell ref="AN6:AO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Q12:AQ13"/>
    <mergeCell ref="AR12:AR13"/>
    <mergeCell ref="AS12:AS13"/>
    <mergeCell ref="AT12:AW13"/>
    <mergeCell ref="AK12:AK13"/>
    <mergeCell ref="AL12:AM13"/>
    <mergeCell ref="AB14:AD14"/>
    <mergeCell ref="AL14:AM14"/>
    <mergeCell ref="AN14:AP14"/>
    <mergeCell ref="AT14:AW14"/>
    <mergeCell ref="AL15:AM15"/>
    <mergeCell ref="AN15:AP15"/>
    <mergeCell ref="AT15:AW15"/>
    <mergeCell ref="AN16:AP16"/>
    <mergeCell ref="AT16:AW16"/>
    <mergeCell ref="AT17:AW17"/>
    <mergeCell ref="AL18:AM18"/>
    <mergeCell ref="AN18:AP18"/>
    <mergeCell ref="AT18:AW18"/>
    <mergeCell ref="AL17:AM17"/>
    <mergeCell ref="AN17:AP17"/>
    <mergeCell ref="AL16:AM16"/>
    <mergeCell ref="AT19:AW19"/>
    <mergeCell ref="AL20:AM20"/>
    <mergeCell ref="AN20:AP20"/>
    <mergeCell ref="AT20:AW20"/>
    <mergeCell ref="AL19:AM19"/>
    <mergeCell ref="AN19:AP19"/>
    <mergeCell ref="AT21:AW21"/>
    <mergeCell ref="AL22:AM22"/>
    <mergeCell ref="AN22:AP22"/>
    <mergeCell ref="AT22:AW22"/>
    <mergeCell ref="AL21:AM21"/>
    <mergeCell ref="AN21:AP21"/>
    <mergeCell ref="AT23:AW23"/>
    <mergeCell ref="AL24:AM24"/>
    <mergeCell ref="AN24:AP24"/>
    <mergeCell ref="AT24:AW24"/>
    <mergeCell ref="AL23:AM23"/>
    <mergeCell ref="AN23:AP23"/>
    <mergeCell ref="AT25:AW25"/>
    <mergeCell ref="AL26:AM26"/>
    <mergeCell ref="AN26:AP26"/>
    <mergeCell ref="AT26:AW26"/>
    <mergeCell ref="AL25:AM25"/>
    <mergeCell ref="AN25:AP25"/>
    <mergeCell ref="AT27:AW27"/>
    <mergeCell ref="AL28:AM28"/>
    <mergeCell ref="AN28:AP28"/>
    <mergeCell ref="AT28:AW28"/>
    <mergeCell ref="AL27:AM27"/>
    <mergeCell ref="AN27:AP27"/>
    <mergeCell ref="AT29:AW29"/>
    <mergeCell ref="AL30:AM30"/>
    <mergeCell ref="AN30:AP30"/>
    <mergeCell ref="AT30:AW30"/>
    <mergeCell ref="AL29:AM29"/>
    <mergeCell ref="AN29:AP29"/>
    <mergeCell ref="AT31:AW31"/>
    <mergeCell ref="AL32:AM32"/>
    <mergeCell ref="AN32:AP32"/>
    <mergeCell ref="AT32:AW32"/>
    <mergeCell ref="AL31:AM31"/>
    <mergeCell ref="AN31:AP31"/>
    <mergeCell ref="AT33:AW33"/>
    <mergeCell ref="AL34:AM34"/>
    <mergeCell ref="AN34:AP34"/>
    <mergeCell ref="AT34:AW34"/>
    <mergeCell ref="AL33:AM33"/>
    <mergeCell ref="AN33:AP33"/>
    <mergeCell ref="AM43:AN44"/>
    <mergeCell ref="AT35:AW35"/>
    <mergeCell ref="AL36:AM36"/>
    <mergeCell ref="AN36:AP36"/>
    <mergeCell ref="AT36:AW36"/>
    <mergeCell ref="AL35:AM35"/>
    <mergeCell ref="AN35:AP35"/>
    <mergeCell ref="AT37:AW37"/>
    <mergeCell ref="AL38:AM38"/>
    <mergeCell ref="AN38:AP38"/>
    <mergeCell ref="AT38:AW38"/>
    <mergeCell ref="AL37:AM37"/>
    <mergeCell ref="AN37:AP37"/>
    <mergeCell ref="AK45:AL45"/>
    <mergeCell ref="Z43:AA43"/>
    <mergeCell ref="AH43:AI43"/>
    <mergeCell ref="AK43:AL44"/>
    <mergeCell ref="Z44:AA44"/>
    <mergeCell ref="AC44:AE44"/>
    <mergeCell ref="AH44:AI44"/>
    <mergeCell ref="AQ43:AR44"/>
    <mergeCell ref="AT39:AW39"/>
    <mergeCell ref="AL40:AM40"/>
    <mergeCell ref="AN40:AP40"/>
    <mergeCell ref="AT40:AW40"/>
    <mergeCell ref="Z42:AB42"/>
    <mergeCell ref="AO43:AP44"/>
    <mergeCell ref="AL39:AM39"/>
    <mergeCell ref="AN39:AP39"/>
    <mergeCell ref="AS43:AT44"/>
    <mergeCell ref="AU43:AW44"/>
    <mergeCell ref="AC42:AF42"/>
    <mergeCell ref="AG42:AI42"/>
    <mergeCell ref="AK42:AW42"/>
    <mergeCell ref="AL41:AM41"/>
    <mergeCell ref="AN41:AP41"/>
    <mergeCell ref="AT41:AW41"/>
    <mergeCell ref="BQ8:BS8"/>
    <mergeCell ref="Z47:AA47"/>
    <mergeCell ref="AK47:AL47"/>
    <mergeCell ref="AM47:AN47"/>
    <mergeCell ref="AS46:AT46"/>
    <mergeCell ref="Z46:AB46"/>
    <mergeCell ref="AH46:AI46"/>
    <mergeCell ref="AK46:AL46"/>
    <mergeCell ref="AO45:AP45"/>
    <mergeCell ref="AU46:AW46"/>
    <mergeCell ref="AM45:AN45"/>
    <mergeCell ref="AO47:AP47"/>
    <mergeCell ref="AQ47:AR47"/>
    <mergeCell ref="AS47:AT47"/>
    <mergeCell ref="AU47:AW47"/>
    <mergeCell ref="AU45:AW45"/>
    <mergeCell ref="AM46:AN46"/>
    <mergeCell ref="AO46:AP46"/>
    <mergeCell ref="AQ46:AR46"/>
    <mergeCell ref="AQ45:AR45"/>
    <mergeCell ref="AS45:AT45"/>
    <mergeCell ref="Z45:AA45"/>
    <mergeCell ref="AC45:AE45"/>
    <mergeCell ref="AH45:AI45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Renee White</cp:lastModifiedBy>
  <cp:lastPrinted>2014-02-21T15:31:29Z</cp:lastPrinted>
  <dcterms:created xsi:type="dcterms:W3CDTF">2004-06-10T22:10:31Z</dcterms:created>
  <dcterms:modified xsi:type="dcterms:W3CDTF">2014-02-28T20:25:13Z</dcterms:modified>
</cp:coreProperties>
</file>