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20" windowWidth="10860" windowHeight="6405" tabRatio="832"/>
  </bookViews>
  <sheets>
    <sheet name="Master " sheetId="51" r:id="rId1"/>
  </sheets>
  <calcPr calcId="125725"/>
</workbook>
</file>

<file path=xl/calcChain.xml><?xml version="1.0" encoding="utf-8"?>
<calcChain xmlns="http://schemas.openxmlformats.org/spreadsheetml/2006/main">
  <c r="I41" i="51"/>
  <c r="P8"/>
  <c r="H16" s="1"/>
  <c r="I16"/>
  <c r="L16" s="1"/>
  <c r="I17"/>
  <c r="L17" s="1"/>
  <c r="I18"/>
  <c r="L18" s="1"/>
  <c r="I19"/>
  <c r="L19" s="1"/>
  <c r="I20"/>
  <c r="L20" s="1"/>
  <c r="H21"/>
  <c r="M21" s="1"/>
  <c r="H22"/>
  <c r="M22" s="1"/>
  <c r="H23"/>
  <c r="M23" s="1"/>
  <c r="H24"/>
  <c r="M24" s="1"/>
  <c r="H25"/>
  <c r="M25" s="1"/>
  <c r="N25" s="1"/>
  <c r="H26"/>
  <c r="M26"/>
  <c r="H27"/>
  <c r="M27" s="1"/>
  <c r="N27" s="1"/>
  <c r="H28"/>
  <c r="M28"/>
  <c r="H29"/>
  <c r="M29" s="1"/>
  <c r="N29" s="1"/>
  <c r="H30"/>
  <c r="M30"/>
  <c r="N30" s="1"/>
  <c r="H31"/>
  <c r="M31" s="1"/>
  <c r="N31" s="1"/>
  <c r="H32"/>
  <c r="M32"/>
  <c r="H33"/>
  <c r="M33" s="1"/>
  <c r="N33" s="1"/>
  <c r="H34"/>
  <c r="M34"/>
  <c r="H35"/>
  <c r="M35" s="1"/>
  <c r="N35" s="1"/>
  <c r="H36"/>
  <c r="M36"/>
  <c r="H37"/>
  <c r="M37" s="1"/>
  <c r="H38"/>
  <c r="M38"/>
  <c r="N38" s="1"/>
  <c r="H39"/>
  <c r="M39" s="1"/>
  <c r="N39" s="1"/>
  <c r="H40"/>
  <c r="M40"/>
  <c r="H15"/>
  <c r="M15" s="1"/>
  <c r="I21"/>
  <c r="L21" s="1"/>
  <c r="I22"/>
  <c r="L22" s="1"/>
  <c r="I23"/>
  <c r="L23" s="1"/>
  <c r="I24"/>
  <c r="L24" s="1"/>
  <c r="I25"/>
  <c r="L25"/>
  <c r="I26"/>
  <c r="L26" s="1"/>
  <c r="I27"/>
  <c r="L27"/>
  <c r="I28"/>
  <c r="L28" s="1"/>
  <c r="N28" s="1"/>
  <c r="I29"/>
  <c r="L29"/>
  <c r="I30"/>
  <c r="L30" s="1"/>
  <c r="I31"/>
  <c r="L31"/>
  <c r="I32"/>
  <c r="L32" s="1"/>
  <c r="N32" s="1"/>
  <c r="I33"/>
  <c r="L33"/>
  <c r="I34"/>
  <c r="L34" s="1"/>
  <c r="I35"/>
  <c r="L35"/>
  <c r="I36"/>
  <c r="L36"/>
  <c r="N36"/>
  <c r="I37"/>
  <c r="L37" s="1"/>
  <c r="I38"/>
  <c r="L38"/>
  <c r="I39"/>
  <c r="L39"/>
  <c r="I40"/>
  <c r="L40" s="1"/>
  <c r="J15"/>
  <c r="K15" s="1"/>
  <c r="P6"/>
  <c r="J8" s="1"/>
  <c r="L46"/>
  <c r="L45"/>
  <c r="L44"/>
  <c r="L43"/>
  <c r="I15"/>
  <c r="L15" s="1"/>
  <c r="U41"/>
  <c r="X4"/>
  <c r="X6" s="1"/>
  <c r="S41"/>
  <c r="F41"/>
  <c r="E41"/>
  <c r="K14"/>
  <c r="M14"/>
  <c r="G41"/>
  <c r="H20"/>
  <c r="M20" s="1"/>
  <c r="H19"/>
  <c r="M19" s="1"/>
  <c r="H18"/>
  <c r="M18"/>
  <c r="H17"/>
  <c r="M17" s="1"/>
  <c r="N24" l="1"/>
  <c r="N23"/>
  <c r="N22"/>
  <c r="N21"/>
  <c r="N20"/>
  <c r="N19"/>
  <c r="N18"/>
  <c r="N15"/>
  <c r="N17"/>
  <c r="D43"/>
  <c r="H45" s="1"/>
  <c r="N40"/>
  <c r="N37"/>
  <c r="N34"/>
  <c r="N26"/>
  <c r="J17"/>
  <c r="K17" s="1"/>
  <c r="J21"/>
  <c r="K21" s="1"/>
  <c r="J23"/>
  <c r="K23" s="1"/>
  <c r="J27"/>
  <c r="K27" s="1"/>
  <c r="J31"/>
  <c r="K31" s="1"/>
  <c r="J35"/>
  <c r="K35" s="1"/>
  <c r="J39"/>
  <c r="K39" s="1"/>
  <c r="H41"/>
  <c r="D47" s="1"/>
  <c r="M16"/>
  <c r="N16" s="1"/>
  <c r="J18"/>
  <c r="K18" s="1"/>
  <c r="J25"/>
  <c r="K25" s="1"/>
  <c r="J29"/>
  <c r="K29" s="1"/>
  <c r="J33"/>
  <c r="K33" s="1"/>
  <c r="J37"/>
  <c r="K37" s="1"/>
  <c r="J16"/>
  <c r="K16" s="1"/>
  <c r="J22"/>
  <c r="K22" s="1"/>
  <c r="J26"/>
  <c r="K26" s="1"/>
  <c r="J30"/>
  <c r="K30" s="1"/>
  <c r="J36"/>
  <c r="K36" s="1"/>
  <c r="J19"/>
  <c r="K19" s="1"/>
  <c r="J20"/>
  <c r="K20" s="1"/>
  <c r="J24"/>
  <c r="K24" s="1"/>
  <c r="J28"/>
  <c r="K28" s="1"/>
  <c r="J32"/>
  <c r="K32" s="1"/>
  <c r="J34"/>
  <c r="K34" s="1"/>
  <c r="J38"/>
  <c r="K38" s="1"/>
  <c r="J40"/>
  <c r="K40" s="1"/>
  <c r="P4"/>
  <c r="D45" l="1"/>
</calcChain>
</file>

<file path=xl/sharedStrings.xml><?xml version="1.0" encoding="utf-8"?>
<sst xmlns="http://schemas.openxmlformats.org/spreadsheetml/2006/main" count="91" uniqueCount="68">
  <si>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</si>
  <si>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</si>
  <si>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</si>
  <si>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</si>
  <si>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</si>
  <si>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</si>
  <si>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</si>
  <si>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</si>
  <si>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</si>
  <si>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</si>
  <si>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</si>
  <si>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</si>
  <si>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</si>
  <si>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</si>
  <si>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</si>
  <si>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</si>
  <si>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</si>
  <si>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</si>
  <si>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</si>
  <si>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</si>
  <si>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</si>
  <si>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Acme / Davenport Only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</si>
  <si>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</si>
  <si>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</si>
  <si>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</si>
  <si>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</si>
  <si>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</si>
  <si>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</si>
  <si>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</si>
  <si>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</si>
  <si>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</si>
  <si>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</si>
  <si>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</si>
  <si>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</si>
  <si>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</si>
  <si>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</si>
  <si>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</si>
  <si>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</si>
  <si>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</si>
  <si>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</si>
  <si>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</si>
  <si>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 xml:space="preserve">Matr. #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</si>
  <si>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</si>
  <si>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</si>
  <si>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</si>
  <si>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</si>
  <si>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</si>
  <si>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</si>
  <si>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</si>
  <si>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</si>
  <si>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</si>
  <si>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</si>
  <si>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</si>
  <si>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</si>
  <si>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</si>
  <si>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</si>
  <si>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</si>
  <si>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</si>
  <si>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</si>
  <si>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>DP2509</t>
  </si>
  <si>
    <t>A</t>
  </si>
  <si>
    <t>D1</t>
  </si>
  <si>
    <t>A02001-0013</t>
  </si>
  <si>
    <t>rr</t>
  </si>
  <si>
    <t>CHI39070</t>
  </si>
  <si>
    <t>safety tour/ meeting with Ken</t>
  </si>
  <si>
    <t>meeting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</si>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</sst>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000"/>
    <numFmt numFmtId="166" formatCode="0.0%"/>
  </numFmts>
  <fonts count="15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13" fillId="0" borderId="27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5" fontId="11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1" fillId="0" borderId="37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7" fillId="0" borderId="5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/>
    </xf>
    <xf numFmtId="0" fontId="3" fillId="0" borderId="24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3" borderId="44" xfId="0" applyFont="1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44" xfId="0" applyFont="1" applyFill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3" borderId="3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0" fillId="3" borderId="50" xfId="0" applyFill="1" applyBorder="1" applyAlignment="1">
      <alignment horizontal="center" vertical="center" wrapText="1"/>
    </xf>
    <xf numFmtId="10" fontId="0" fillId="0" borderId="46" xfId="0" applyNumberFormat="1" applyFill="1" applyBorder="1" applyAlignment="1">
      <alignment horizontal="center"/>
    </xf>
    <xf numFmtId="0" fontId="3" fillId="0" borderId="3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2" fillId="0" borderId="37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4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10" fillId="0" borderId="1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1" xfId="0" applyBorder="1" applyAlignment="1"/>
    <xf numFmtId="0" fontId="0" fillId="0" borderId="17" xfId="0" applyBorder="1" applyAlignment="1"/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40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6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48" xfId="0" applyFont="1" applyFill="1" applyBorder="1" applyAlignment="1">
      <alignment horizontal="left"/>
    </xf>
    <xf numFmtId="0" fontId="1" fillId="0" borderId="5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0" borderId="24" xfId="0" applyFont="1" applyFill="1" applyBorder="1" applyAlignment="1">
      <alignment horizontal="left"/>
    </xf>
    <xf numFmtId="0" fontId="14" fillId="0" borderId="17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48"/>
  <sheetViews>
    <sheetView tabSelected="1" topLeftCell="B1" zoomScale="90" zoomScaleNormal="90" workbookViewId="0">
      <pane ySplit="13" topLeftCell="A20" activePane="bottomLeft" state="frozen"/>
      <selection activeCell="D1" sqref="D1"/>
      <selection pane="bottomLeft" activeCell="F35" sqref="F35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4.5703125" customWidth="1"/>
    <col min="27" max="27" width="11.5703125" customWidth="1"/>
  </cols>
  <sheetData>
    <row r="1" spans="2:25" ht="7.5" customHeight="1" thickBot="1">
      <c r="B1" s="128" t="s">
        <v>30</v>
      </c>
      <c r="C1" s="129"/>
      <c r="D1" s="129"/>
      <c r="E1" s="129"/>
      <c r="F1" s="130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</row>
    <row r="2" spans="2:25" ht="20.25" customHeight="1">
      <c r="B2" s="131"/>
      <c r="C2" s="132"/>
      <c r="D2" s="132"/>
      <c r="E2" s="132"/>
      <c r="F2" s="133"/>
      <c r="G2" s="70"/>
      <c r="H2" s="145" t="s">
        <v>25</v>
      </c>
      <c r="I2" s="146"/>
      <c r="J2" s="69" t="s">
        <v>61</v>
      </c>
      <c r="K2" s="31"/>
      <c r="L2" s="224" t="s">
        <v>21</v>
      </c>
      <c r="M2" s="225"/>
      <c r="N2" s="225"/>
      <c r="O2" s="225"/>
      <c r="P2" s="225"/>
      <c r="Q2" s="226"/>
      <c r="R2" s="7"/>
      <c r="S2" s="4"/>
      <c r="T2" s="7"/>
      <c r="U2" s="213" t="s">
        <v>11</v>
      </c>
      <c r="V2" s="214"/>
      <c r="W2" s="214"/>
      <c r="X2" s="40">
        <v>8</v>
      </c>
      <c r="Y2" s="5"/>
    </row>
    <row r="3" spans="2:25" ht="7.5" customHeight="1">
      <c r="B3" s="131"/>
      <c r="C3" s="132"/>
      <c r="D3" s="132"/>
      <c r="E3" s="132"/>
      <c r="F3" s="133"/>
      <c r="G3" s="70"/>
      <c r="H3" s="57"/>
      <c r="I3" s="58"/>
      <c r="J3" s="59"/>
      <c r="K3" s="31"/>
      <c r="L3" s="227"/>
      <c r="M3" s="228"/>
      <c r="N3" s="228"/>
      <c r="O3" s="228"/>
      <c r="P3" s="228"/>
      <c r="Q3" s="229"/>
      <c r="R3" s="7"/>
      <c r="S3" s="4"/>
      <c r="T3" s="7"/>
      <c r="U3" s="4"/>
      <c r="V3" s="4"/>
      <c r="W3" s="4"/>
      <c r="X3" s="4"/>
      <c r="Y3" s="5"/>
    </row>
    <row r="4" spans="2:25" ht="20.25" customHeight="1" thickBot="1">
      <c r="B4" s="134"/>
      <c r="C4" s="135"/>
      <c r="D4" s="135"/>
      <c r="E4" s="135"/>
      <c r="F4" s="136"/>
      <c r="G4" s="37"/>
      <c r="H4" s="145" t="s">
        <v>23</v>
      </c>
      <c r="I4" s="147"/>
      <c r="J4" s="47" t="s">
        <v>60</v>
      </c>
      <c r="K4" s="4"/>
      <c r="L4" s="71" t="s">
        <v>31</v>
      </c>
      <c r="M4" s="72">
        <v>5.7275999999999998</v>
      </c>
      <c r="N4" s="126" t="s">
        <v>15</v>
      </c>
      <c r="O4" s="127"/>
      <c r="P4" s="117">
        <f>P6*M6</f>
        <v>246.50119739506951</v>
      </c>
      <c r="Q4" s="118"/>
      <c r="R4" s="41"/>
      <c r="S4" s="34"/>
      <c r="T4" s="34"/>
      <c r="U4" s="213" t="s">
        <v>12</v>
      </c>
      <c r="V4" s="214"/>
      <c r="W4" s="214"/>
      <c r="X4" s="3">
        <f>SUM(F15:F40)</f>
        <v>4</v>
      </c>
      <c r="Y4" s="42"/>
    </row>
    <row r="5" spans="2:25" ht="7.5" customHeight="1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</row>
    <row r="6" spans="2:25" ht="20.25" customHeight="1">
      <c r="B6" s="21" t="s">
        <v>37</v>
      </c>
      <c r="C6" s="137" t="s">
        <v>59</v>
      </c>
      <c r="D6" s="138"/>
      <c r="E6" s="139"/>
      <c r="F6" s="4"/>
      <c r="G6" s="57"/>
      <c r="H6" s="148" t="s">
        <v>24</v>
      </c>
      <c r="I6" s="149"/>
      <c r="J6" s="100">
        <v>829</v>
      </c>
      <c r="K6" s="4"/>
      <c r="L6" s="71" t="s">
        <v>32</v>
      </c>
      <c r="M6" s="72">
        <v>5</v>
      </c>
      <c r="N6" s="126" t="s">
        <v>16</v>
      </c>
      <c r="O6" s="127"/>
      <c r="P6" s="119">
        <f>C10*M8/M4/M6+0.5189</f>
        <v>49.300239479013904</v>
      </c>
      <c r="Q6" s="120"/>
      <c r="R6" s="31"/>
      <c r="S6" s="7"/>
      <c r="T6" s="7"/>
      <c r="U6" s="213" t="s">
        <v>22</v>
      </c>
      <c r="V6" s="214"/>
      <c r="W6" s="214"/>
      <c r="X6" s="61">
        <f>SUM(X2/X4)</f>
        <v>2</v>
      </c>
      <c r="Y6" s="42"/>
    </row>
    <row r="7" spans="2:25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4"/>
      <c r="U7" s="17"/>
      <c r="V7" s="7"/>
      <c r="W7" s="4"/>
      <c r="X7" s="4"/>
      <c r="Y7" s="5"/>
    </row>
    <row r="8" spans="2:25" s="4" customFormat="1" ht="20.25" customHeight="1">
      <c r="B8" s="74" t="s">
        <v>38</v>
      </c>
      <c r="C8" s="181">
        <v>321569</v>
      </c>
      <c r="D8" s="181"/>
      <c r="E8" s="182"/>
      <c r="F8" s="60"/>
      <c r="G8" s="37"/>
      <c r="H8" s="172" t="s">
        <v>28</v>
      </c>
      <c r="I8" s="173"/>
      <c r="J8" s="176">
        <f>P$6-G15-G16-G17-G18-G19-G20-G21-G22-G23-G24-G25-G26-G27-G28-G29-G30-G31-G32-G33-G34-G35-G36-G37-G38-G39-G40</f>
        <v>0.30023947901390358</v>
      </c>
      <c r="L8" s="71" t="s">
        <v>33</v>
      </c>
      <c r="M8" s="97">
        <v>2.5399999999999999E-2</v>
      </c>
      <c r="N8" s="230" t="s">
        <v>34</v>
      </c>
      <c r="O8" s="231"/>
      <c r="P8" s="121">
        <f>M4/M8</f>
        <v>225.49606299212599</v>
      </c>
      <c r="Q8" s="122"/>
      <c r="R8" s="41"/>
      <c r="S8" s="41"/>
      <c r="T8" s="7"/>
      <c r="U8" s="41"/>
      <c r="Y8" s="42"/>
    </row>
    <row r="9" spans="2:25" s="4" customFormat="1" ht="7.5" customHeight="1" thickBot="1">
      <c r="B9" s="29"/>
      <c r="C9" s="25"/>
      <c r="D9" s="25"/>
      <c r="E9" s="25"/>
      <c r="G9" s="37"/>
      <c r="H9" s="174"/>
      <c r="I9" s="175"/>
      <c r="J9" s="177"/>
      <c r="K9" s="48"/>
      <c r="L9" s="53"/>
      <c r="M9" s="91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</row>
    <row r="10" spans="2:25" ht="20.25" customHeight="1">
      <c r="B10" s="75" t="s">
        <v>39</v>
      </c>
      <c r="C10" s="183">
        <v>55000</v>
      </c>
      <c r="D10" s="137"/>
      <c r="E10" s="184"/>
      <c r="F10" s="4"/>
      <c r="G10" s="37"/>
      <c r="H10" s="144"/>
      <c r="I10" s="144"/>
      <c r="J10" s="8"/>
      <c r="K10" s="41"/>
      <c r="L10" s="81" t="s">
        <v>41</v>
      </c>
      <c r="M10" s="123" t="s">
        <v>62</v>
      </c>
      <c r="N10" s="124"/>
      <c r="O10" s="124"/>
      <c r="P10" s="124"/>
      <c r="Q10" s="125"/>
      <c r="R10" s="41"/>
      <c r="S10" s="41"/>
      <c r="T10" s="7"/>
      <c r="U10" s="41"/>
      <c r="V10" s="31"/>
      <c r="W10" s="32"/>
      <c r="X10" s="4"/>
      <c r="Y10" s="5"/>
    </row>
    <row r="11" spans="2:25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5"/>
      <c r="U11" s="67"/>
      <c r="V11" s="65"/>
      <c r="W11" s="66"/>
      <c r="X11" s="66"/>
      <c r="Y11" s="73"/>
    </row>
    <row r="12" spans="2:25" ht="20.25" customHeight="1">
      <c r="B12" s="191" t="s">
        <v>2</v>
      </c>
      <c r="C12" s="140" t="s">
        <v>4</v>
      </c>
      <c r="D12" s="142" t="s">
        <v>5</v>
      </c>
      <c r="E12" s="142" t="s">
        <v>19</v>
      </c>
      <c r="F12" s="140" t="s">
        <v>13</v>
      </c>
      <c r="G12" s="142" t="s">
        <v>58</v>
      </c>
      <c r="H12" s="150" t="s">
        <v>53</v>
      </c>
      <c r="I12" s="150" t="s">
        <v>6</v>
      </c>
      <c r="J12" s="150" t="s">
        <v>7</v>
      </c>
      <c r="K12" s="150" t="s">
        <v>17</v>
      </c>
      <c r="L12" s="150" t="s">
        <v>8</v>
      </c>
      <c r="M12" s="150" t="s">
        <v>9</v>
      </c>
      <c r="N12" s="159" t="s">
        <v>10</v>
      </c>
      <c r="O12" s="160"/>
      <c r="P12" s="164" t="s">
        <v>14</v>
      </c>
      <c r="Q12" s="165"/>
      <c r="R12" s="152"/>
      <c r="S12" s="152" t="s">
        <v>40</v>
      </c>
      <c r="T12" s="157" t="s">
        <v>42</v>
      </c>
      <c r="U12" s="165" t="s">
        <v>18</v>
      </c>
      <c r="V12" s="215" t="s">
        <v>20</v>
      </c>
      <c r="W12" s="216"/>
      <c r="X12" s="216"/>
      <c r="Y12" s="217"/>
    </row>
    <row r="13" spans="2:25" ht="20.25" customHeight="1" thickBot="1">
      <c r="B13" s="192"/>
      <c r="C13" s="141"/>
      <c r="D13" s="143"/>
      <c r="E13" s="143"/>
      <c r="F13" s="141"/>
      <c r="G13" s="143"/>
      <c r="H13" s="151"/>
      <c r="I13" s="151"/>
      <c r="J13" s="151"/>
      <c r="K13" s="151"/>
      <c r="L13" s="151"/>
      <c r="M13" s="151"/>
      <c r="N13" s="161"/>
      <c r="O13" s="162"/>
      <c r="P13" s="166"/>
      <c r="Q13" s="167"/>
      <c r="R13" s="153"/>
      <c r="S13" s="153"/>
      <c r="T13" s="158"/>
      <c r="U13" s="167"/>
      <c r="V13" s="218"/>
      <c r="W13" s="219"/>
      <c r="X13" s="219"/>
      <c r="Y13" s="220"/>
    </row>
    <row r="14" spans="2:25" ht="15" customHeight="1" thickTop="1">
      <c r="B14" s="9"/>
      <c r="C14" s="18"/>
      <c r="D14" s="154" t="s">
        <v>1</v>
      </c>
      <c r="E14" s="155"/>
      <c r="F14" s="156"/>
      <c r="G14" s="38"/>
      <c r="H14" s="38"/>
      <c r="I14" s="38" t="s">
        <v>0</v>
      </c>
      <c r="J14" s="90">
        <v>0</v>
      </c>
      <c r="K14" s="90">
        <f>C$10-J14</f>
        <v>55000</v>
      </c>
      <c r="L14" s="38" t="s">
        <v>0</v>
      </c>
      <c r="M14" s="38" t="str">
        <f>I14</f>
        <v xml:space="preserve"> </v>
      </c>
      <c r="N14" s="163" t="s">
        <v>0</v>
      </c>
      <c r="O14" s="156"/>
      <c r="P14" s="154"/>
      <c r="Q14" s="155"/>
      <c r="R14" s="156"/>
      <c r="S14" s="80"/>
      <c r="T14" s="86"/>
      <c r="U14" s="86"/>
      <c r="V14" s="221"/>
      <c r="W14" s="222"/>
      <c r="X14" s="222"/>
      <c r="Y14" s="223"/>
    </row>
    <row r="15" spans="2:25" ht="15" customHeight="1">
      <c r="B15" s="10">
        <v>41669</v>
      </c>
      <c r="C15" s="11" t="s">
        <v>63</v>
      </c>
      <c r="D15" s="11">
        <v>3119</v>
      </c>
      <c r="E15" s="11">
        <v>0</v>
      </c>
      <c r="F15" s="40">
        <v>2</v>
      </c>
      <c r="G15" s="76">
        <v>0</v>
      </c>
      <c r="H15" s="76">
        <f>P$8*G15*M$6</f>
        <v>0</v>
      </c>
      <c r="I15" s="78">
        <f>SUM(E15+F15+S15)</f>
        <v>2</v>
      </c>
      <c r="J15" s="90">
        <f>SUM(H$15:H15)</f>
        <v>0</v>
      </c>
      <c r="K15" s="90">
        <f t="shared" ref="K15:K40" si="0">C$10-J15</f>
        <v>55000</v>
      </c>
      <c r="L15" s="39">
        <f>J$6*(I15-F15-S15)</f>
        <v>0</v>
      </c>
      <c r="M15" s="76">
        <f>H15</f>
        <v>0</v>
      </c>
      <c r="N15" s="104" t="e">
        <f>M15/L15</f>
        <v>#DIV/0!</v>
      </c>
      <c r="O15" s="105"/>
      <c r="P15" s="106" t="s">
        <v>64</v>
      </c>
      <c r="Q15" s="107"/>
      <c r="R15" s="108"/>
      <c r="S15" s="3">
        <v>0</v>
      </c>
      <c r="T15" s="11">
        <v>0</v>
      </c>
      <c r="U15" s="11">
        <v>0</v>
      </c>
      <c r="V15" s="101"/>
      <c r="W15" s="102"/>
      <c r="X15" s="102"/>
      <c r="Y15" s="103"/>
    </row>
    <row r="16" spans="2:25" ht="15" customHeight="1">
      <c r="B16" s="10">
        <v>41670</v>
      </c>
      <c r="C16" s="11" t="s">
        <v>63</v>
      </c>
      <c r="D16" s="11">
        <v>3119</v>
      </c>
      <c r="E16" s="11">
        <v>3.1</v>
      </c>
      <c r="F16" s="39">
        <v>2</v>
      </c>
      <c r="G16" s="76">
        <v>2</v>
      </c>
      <c r="H16" s="76">
        <f>P$8*G16*M$6</f>
        <v>2254.9606299212601</v>
      </c>
      <c r="I16" s="78">
        <f t="shared" ref="I16:I40" si="1">SUM(E16+F16+S16)</f>
        <v>7.5</v>
      </c>
      <c r="J16" s="90">
        <f>SUM(H$15:H16)</f>
        <v>2254.9606299212601</v>
      </c>
      <c r="K16" s="90">
        <f t="shared" si="0"/>
        <v>52745.039370078739</v>
      </c>
      <c r="L16" s="39">
        <f t="shared" ref="L16:L40" si="2">J$6*(I16-F16-S16)</f>
        <v>2569.9</v>
      </c>
      <c r="M16" s="76">
        <f t="shared" ref="M16:M40" si="3">H16</f>
        <v>2254.9606299212601</v>
      </c>
      <c r="N16" s="104">
        <f t="shared" ref="N16:N40" si="4">M16/L16</f>
        <v>0.87745072956973424</v>
      </c>
      <c r="O16" s="105"/>
      <c r="P16" s="106" t="s">
        <v>64</v>
      </c>
      <c r="Q16" s="107"/>
      <c r="R16" s="108"/>
      <c r="S16" s="3">
        <v>2.4</v>
      </c>
      <c r="T16" s="11">
        <v>4</v>
      </c>
      <c r="U16" s="11">
        <v>0</v>
      </c>
      <c r="V16" s="101" t="s">
        <v>65</v>
      </c>
      <c r="W16" s="102"/>
      <c r="X16" s="102"/>
      <c r="Y16" s="103"/>
    </row>
    <row r="17" spans="2:25" ht="15" customHeight="1">
      <c r="B17" s="10">
        <v>41671</v>
      </c>
      <c r="C17" s="11" t="s">
        <v>63</v>
      </c>
      <c r="D17" s="11">
        <v>3119</v>
      </c>
      <c r="E17" s="11">
        <v>1</v>
      </c>
      <c r="F17" s="39">
        <v>0</v>
      </c>
      <c r="G17" s="76">
        <v>1</v>
      </c>
      <c r="H17" s="76">
        <f t="shared" ref="H17:H40" si="5">P$8*G17*M$6</f>
        <v>1127.48031496063</v>
      </c>
      <c r="I17" s="78">
        <f t="shared" si="1"/>
        <v>1</v>
      </c>
      <c r="J17" s="90">
        <f>SUM(H$15:H17)</f>
        <v>3382.4409448818901</v>
      </c>
      <c r="K17" s="90">
        <f t="shared" si="0"/>
        <v>51617.559055118109</v>
      </c>
      <c r="L17" s="39">
        <f t="shared" si="2"/>
        <v>829</v>
      </c>
      <c r="M17" s="76">
        <f t="shared" si="3"/>
        <v>1127.48031496063</v>
      </c>
      <c r="N17" s="104">
        <f t="shared" si="4"/>
        <v>1.3600486308330881</v>
      </c>
      <c r="O17" s="105"/>
      <c r="P17" s="106" t="s">
        <v>64</v>
      </c>
      <c r="Q17" s="107"/>
      <c r="R17" s="108"/>
      <c r="S17" s="3">
        <v>0</v>
      </c>
      <c r="T17" s="11">
        <v>0</v>
      </c>
      <c r="U17" s="11">
        <v>0</v>
      </c>
      <c r="V17" s="101"/>
      <c r="W17" s="102"/>
      <c r="X17" s="102"/>
      <c r="Y17" s="103"/>
    </row>
    <row r="18" spans="2:25" ht="15" customHeight="1">
      <c r="B18" s="10">
        <v>41673</v>
      </c>
      <c r="C18" s="11" t="s">
        <v>63</v>
      </c>
      <c r="D18" s="11">
        <v>3119</v>
      </c>
      <c r="E18" s="11">
        <v>7.6</v>
      </c>
      <c r="F18" s="39">
        <v>0</v>
      </c>
      <c r="G18" s="76">
        <v>7</v>
      </c>
      <c r="H18" s="76">
        <f t="shared" si="5"/>
        <v>7892.3622047244089</v>
      </c>
      <c r="I18" s="78">
        <f t="shared" si="1"/>
        <v>7.6</v>
      </c>
      <c r="J18" s="90">
        <f>SUM(H$15:H18)</f>
        <v>11274.803149606299</v>
      </c>
      <c r="K18" s="90">
        <f t="shared" si="0"/>
        <v>43725.196850393702</v>
      </c>
      <c r="L18" s="39">
        <f t="shared" si="2"/>
        <v>6300.4</v>
      </c>
      <c r="M18" s="76">
        <f t="shared" si="3"/>
        <v>7892.3622047244089</v>
      </c>
      <c r="N18" s="104">
        <f t="shared" si="4"/>
        <v>1.2526763705041599</v>
      </c>
      <c r="O18" s="105"/>
      <c r="P18" s="106" t="s">
        <v>64</v>
      </c>
      <c r="Q18" s="107"/>
      <c r="R18" s="108"/>
      <c r="S18" s="3">
        <v>0</v>
      </c>
      <c r="T18" s="11">
        <v>0</v>
      </c>
      <c r="U18" s="11">
        <v>0</v>
      </c>
      <c r="V18" s="101"/>
      <c r="W18" s="102"/>
      <c r="X18" s="102"/>
      <c r="Y18" s="103"/>
    </row>
    <row r="19" spans="2:25" ht="15" customHeight="1">
      <c r="B19" s="10">
        <v>41674</v>
      </c>
      <c r="C19" s="19" t="s">
        <v>63</v>
      </c>
      <c r="D19" s="11">
        <v>3119</v>
      </c>
      <c r="E19" s="11">
        <v>7.6</v>
      </c>
      <c r="F19" s="39">
        <v>0</v>
      </c>
      <c r="G19" s="76">
        <v>8</v>
      </c>
      <c r="H19" s="76">
        <f t="shared" si="5"/>
        <v>9019.8425196850403</v>
      </c>
      <c r="I19" s="78">
        <f t="shared" si="1"/>
        <v>7.6</v>
      </c>
      <c r="J19" s="90">
        <f>SUM(H$15:H19)</f>
        <v>20294.645669291342</v>
      </c>
      <c r="K19" s="90">
        <f t="shared" si="0"/>
        <v>34705.354330708658</v>
      </c>
      <c r="L19" s="39">
        <f t="shared" si="2"/>
        <v>6300.4</v>
      </c>
      <c r="M19" s="76">
        <f t="shared" si="3"/>
        <v>9019.8425196850403</v>
      </c>
      <c r="N19" s="104">
        <f t="shared" si="4"/>
        <v>1.4316301377190401</v>
      </c>
      <c r="O19" s="105"/>
      <c r="P19" s="106" t="s">
        <v>64</v>
      </c>
      <c r="Q19" s="107"/>
      <c r="R19" s="108"/>
      <c r="S19" s="3">
        <v>0</v>
      </c>
      <c r="T19" s="11">
        <v>0</v>
      </c>
      <c r="U19" s="11">
        <v>0</v>
      </c>
      <c r="V19" s="101"/>
      <c r="W19" s="102"/>
      <c r="X19" s="102"/>
      <c r="Y19" s="103"/>
    </row>
    <row r="20" spans="2:25" ht="15" customHeight="1">
      <c r="B20" s="10">
        <v>41675</v>
      </c>
      <c r="C20" s="19" t="s">
        <v>63</v>
      </c>
      <c r="D20" s="11">
        <v>3119</v>
      </c>
      <c r="E20" s="11">
        <v>7.6</v>
      </c>
      <c r="F20" s="39">
        <v>0</v>
      </c>
      <c r="G20" s="76">
        <v>8</v>
      </c>
      <c r="H20" s="76">
        <f t="shared" si="5"/>
        <v>9019.8425196850403</v>
      </c>
      <c r="I20" s="78">
        <f t="shared" si="1"/>
        <v>7.6</v>
      </c>
      <c r="J20" s="90">
        <f>SUM(H$15:H20)</f>
        <v>29314.488188976382</v>
      </c>
      <c r="K20" s="90">
        <f t="shared" si="0"/>
        <v>25685.511811023618</v>
      </c>
      <c r="L20" s="39">
        <f t="shared" si="2"/>
        <v>6300.4</v>
      </c>
      <c r="M20" s="76">
        <f t="shared" si="3"/>
        <v>9019.8425196850403</v>
      </c>
      <c r="N20" s="104">
        <f t="shared" si="4"/>
        <v>1.4316301377190401</v>
      </c>
      <c r="O20" s="105"/>
      <c r="P20" s="106" t="s">
        <v>64</v>
      </c>
      <c r="Q20" s="107"/>
      <c r="R20" s="108"/>
      <c r="S20" s="3">
        <v>0</v>
      </c>
      <c r="T20" s="11">
        <v>0</v>
      </c>
      <c r="U20" s="11">
        <v>0</v>
      </c>
      <c r="V20" s="101"/>
      <c r="W20" s="102"/>
      <c r="X20" s="102"/>
      <c r="Y20" s="103"/>
    </row>
    <row r="21" spans="2:25" ht="15" customHeight="1">
      <c r="B21" s="10">
        <v>41676</v>
      </c>
      <c r="C21" s="19" t="s">
        <v>63</v>
      </c>
      <c r="D21" s="11">
        <v>3119</v>
      </c>
      <c r="E21" s="11">
        <v>7.2</v>
      </c>
      <c r="F21" s="11">
        <v>0</v>
      </c>
      <c r="G21" s="76">
        <v>8</v>
      </c>
      <c r="H21" s="76">
        <f t="shared" si="5"/>
        <v>9019.8425196850403</v>
      </c>
      <c r="I21" s="78">
        <f t="shared" si="1"/>
        <v>7.6000000000000005</v>
      </c>
      <c r="J21" s="90">
        <f>SUM(H$15:H21)</f>
        <v>38334.330708661422</v>
      </c>
      <c r="K21" s="90">
        <f t="shared" si="0"/>
        <v>16665.669291338578</v>
      </c>
      <c r="L21" s="39">
        <f t="shared" si="2"/>
        <v>5968.8</v>
      </c>
      <c r="M21" s="76">
        <f t="shared" si="3"/>
        <v>9019.8425196850403</v>
      </c>
      <c r="N21" s="104">
        <f t="shared" si="4"/>
        <v>1.5111651453700978</v>
      </c>
      <c r="O21" s="105"/>
      <c r="P21" s="106">
        <v>2758744</v>
      </c>
      <c r="Q21" s="107"/>
      <c r="R21" s="108"/>
      <c r="S21" s="3">
        <v>0.4</v>
      </c>
      <c r="T21" s="11">
        <v>4</v>
      </c>
      <c r="U21" s="11">
        <v>0</v>
      </c>
      <c r="V21" s="101" t="s">
        <v>66</v>
      </c>
      <c r="W21" s="102"/>
      <c r="X21" s="102"/>
      <c r="Y21" s="103"/>
    </row>
    <row r="22" spans="2:25" ht="15" customHeight="1">
      <c r="B22" s="10">
        <v>41677</v>
      </c>
      <c r="C22" s="19" t="s">
        <v>63</v>
      </c>
      <c r="D22" s="11">
        <v>3119</v>
      </c>
      <c r="E22" s="11">
        <v>7.6</v>
      </c>
      <c r="F22" s="11">
        <v>0</v>
      </c>
      <c r="G22" s="76">
        <v>8</v>
      </c>
      <c r="H22" s="76">
        <f t="shared" si="5"/>
        <v>9019.8425196850403</v>
      </c>
      <c r="I22" s="78">
        <f t="shared" si="1"/>
        <v>7.6</v>
      </c>
      <c r="J22" s="90">
        <f>SUM(H$15:H22)</f>
        <v>47354.173228346466</v>
      </c>
      <c r="K22" s="90">
        <f t="shared" si="0"/>
        <v>7645.8267716535338</v>
      </c>
      <c r="L22" s="39">
        <f t="shared" si="2"/>
        <v>6300.4</v>
      </c>
      <c r="M22" s="76">
        <f t="shared" si="3"/>
        <v>9019.8425196850403</v>
      </c>
      <c r="N22" s="104">
        <f t="shared" si="4"/>
        <v>1.4316301377190401</v>
      </c>
      <c r="O22" s="105"/>
      <c r="P22" s="106">
        <v>2758744</v>
      </c>
      <c r="Q22" s="107"/>
      <c r="R22" s="108"/>
      <c r="S22" s="3">
        <v>0</v>
      </c>
      <c r="T22" s="11">
        <v>0</v>
      </c>
      <c r="U22" s="11">
        <v>0</v>
      </c>
      <c r="V22" s="101"/>
      <c r="W22" s="102"/>
      <c r="X22" s="102"/>
      <c r="Y22" s="103"/>
    </row>
    <row r="23" spans="2:25" ht="15" customHeight="1">
      <c r="B23" s="10">
        <v>41678</v>
      </c>
      <c r="C23" s="19" t="s">
        <v>63</v>
      </c>
      <c r="D23" s="11">
        <v>3119</v>
      </c>
      <c r="E23" s="11">
        <v>6</v>
      </c>
      <c r="F23" s="11">
        <v>0</v>
      </c>
      <c r="G23" s="76">
        <v>6</v>
      </c>
      <c r="H23" s="76">
        <f t="shared" si="5"/>
        <v>6764.8818897637793</v>
      </c>
      <c r="I23" s="78">
        <f t="shared" si="1"/>
        <v>6</v>
      </c>
      <c r="J23" s="90">
        <f>SUM(H$15:H23)</f>
        <v>54119.055118110249</v>
      </c>
      <c r="K23" s="90">
        <f t="shared" si="0"/>
        <v>880.94488188975083</v>
      </c>
      <c r="L23" s="39">
        <f t="shared" si="2"/>
        <v>4974</v>
      </c>
      <c r="M23" s="76">
        <f t="shared" si="3"/>
        <v>6764.8818897637793</v>
      </c>
      <c r="N23" s="104">
        <f t="shared" si="4"/>
        <v>1.3600486308330879</v>
      </c>
      <c r="O23" s="105"/>
      <c r="P23" s="106">
        <v>2758744</v>
      </c>
      <c r="Q23" s="107"/>
      <c r="R23" s="108"/>
      <c r="S23" s="3">
        <v>0</v>
      </c>
      <c r="T23" s="11">
        <v>0</v>
      </c>
      <c r="U23" s="11">
        <v>0</v>
      </c>
      <c r="V23" s="101"/>
      <c r="W23" s="102"/>
      <c r="X23" s="102"/>
      <c r="Y23" s="103"/>
    </row>
    <row r="24" spans="2:25" ht="15" customHeight="1">
      <c r="B24" s="10">
        <v>41680</v>
      </c>
      <c r="C24" s="19" t="s">
        <v>63</v>
      </c>
      <c r="D24" s="11">
        <v>3119</v>
      </c>
      <c r="E24" s="11">
        <v>1</v>
      </c>
      <c r="F24" s="11">
        <v>0</v>
      </c>
      <c r="G24" s="76">
        <v>1</v>
      </c>
      <c r="H24" s="76">
        <f t="shared" si="5"/>
        <v>1127.48031496063</v>
      </c>
      <c r="I24" s="78">
        <f t="shared" si="1"/>
        <v>1</v>
      </c>
      <c r="J24" s="90">
        <f>SUM(H$15:H24)</f>
        <v>55246.53543307088</v>
      </c>
      <c r="K24" s="90">
        <f t="shared" si="0"/>
        <v>-246.53543307087966</v>
      </c>
      <c r="L24" s="39">
        <f t="shared" si="2"/>
        <v>829</v>
      </c>
      <c r="M24" s="76">
        <f t="shared" si="3"/>
        <v>1127.48031496063</v>
      </c>
      <c r="N24" s="104">
        <f t="shared" si="4"/>
        <v>1.3600486308330881</v>
      </c>
      <c r="O24" s="105"/>
      <c r="P24" s="106">
        <v>2758744</v>
      </c>
      <c r="Q24" s="107"/>
      <c r="R24" s="108"/>
      <c r="S24" s="3">
        <v>0</v>
      </c>
      <c r="T24" s="11">
        <v>0</v>
      </c>
      <c r="U24" s="11">
        <v>0</v>
      </c>
      <c r="V24" s="232" t="s">
        <v>67</v>
      </c>
      <c r="W24" s="233"/>
      <c r="X24" s="233"/>
      <c r="Y24" s="234"/>
    </row>
    <row r="25" spans="2:25" ht="15" customHeight="1">
      <c r="B25" s="10"/>
      <c r="C25" s="19"/>
      <c r="D25" s="11"/>
      <c r="E25" s="11"/>
      <c r="F25" s="11"/>
      <c r="G25" s="76"/>
      <c r="H25" s="76">
        <f t="shared" si="5"/>
        <v>0</v>
      </c>
      <c r="I25" s="78">
        <f t="shared" si="1"/>
        <v>0</v>
      </c>
      <c r="J25" s="90">
        <f>SUM(H$15:H25)</f>
        <v>55246.53543307088</v>
      </c>
      <c r="K25" s="90">
        <f t="shared" si="0"/>
        <v>-246.53543307087966</v>
      </c>
      <c r="L25" s="39">
        <f t="shared" si="2"/>
        <v>0</v>
      </c>
      <c r="M25" s="76">
        <f t="shared" si="3"/>
        <v>0</v>
      </c>
      <c r="N25" s="104" t="e">
        <f t="shared" si="4"/>
        <v>#DIV/0!</v>
      </c>
      <c r="O25" s="105"/>
      <c r="P25" s="106"/>
      <c r="Q25" s="107"/>
      <c r="R25" s="108"/>
      <c r="S25" s="3"/>
      <c r="T25" s="11"/>
      <c r="U25" s="11"/>
      <c r="V25" s="101"/>
      <c r="W25" s="102"/>
      <c r="X25" s="102"/>
      <c r="Y25" s="103"/>
    </row>
    <row r="26" spans="2:25" ht="15" customHeight="1">
      <c r="B26" s="10"/>
      <c r="C26" s="19"/>
      <c r="D26" s="11"/>
      <c r="E26" s="11"/>
      <c r="F26" s="11"/>
      <c r="G26" s="76"/>
      <c r="H26" s="76">
        <f t="shared" si="5"/>
        <v>0</v>
      </c>
      <c r="I26" s="78">
        <f t="shared" si="1"/>
        <v>0</v>
      </c>
      <c r="J26" s="90">
        <f>SUM(H$15:H26)</f>
        <v>55246.53543307088</v>
      </c>
      <c r="K26" s="90">
        <f t="shared" si="0"/>
        <v>-246.53543307087966</v>
      </c>
      <c r="L26" s="39">
        <f t="shared" si="2"/>
        <v>0</v>
      </c>
      <c r="M26" s="76">
        <f t="shared" si="3"/>
        <v>0</v>
      </c>
      <c r="N26" s="104" t="e">
        <f t="shared" si="4"/>
        <v>#DIV/0!</v>
      </c>
      <c r="O26" s="105"/>
      <c r="P26" s="106"/>
      <c r="Q26" s="107"/>
      <c r="R26" s="108"/>
      <c r="S26" s="3"/>
      <c r="T26" s="11"/>
      <c r="U26" s="11"/>
      <c r="V26" s="101"/>
      <c r="W26" s="102"/>
      <c r="X26" s="102"/>
      <c r="Y26" s="103"/>
    </row>
    <row r="27" spans="2:25" ht="15" customHeight="1">
      <c r="B27" s="10"/>
      <c r="C27" s="19"/>
      <c r="D27" s="11"/>
      <c r="E27" s="11"/>
      <c r="F27" s="11"/>
      <c r="G27" s="76"/>
      <c r="H27" s="76">
        <f t="shared" si="5"/>
        <v>0</v>
      </c>
      <c r="I27" s="78">
        <f t="shared" si="1"/>
        <v>0</v>
      </c>
      <c r="J27" s="90">
        <f>SUM(H$15:H27)</f>
        <v>55246.53543307088</v>
      </c>
      <c r="K27" s="90">
        <f t="shared" si="0"/>
        <v>-246.53543307087966</v>
      </c>
      <c r="L27" s="39">
        <f t="shared" si="2"/>
        <v>0</v>
      </c>
      <c r="M27" s="76">
        <f t="shared" si="3"/>
        <v>0</v>
      </c>
      <c r="N27" s="104" t="e">
        <f t="shared" si="4"/>
        <v>#DIV/0!</v>
      </c>
      <c r="O27" s="105"/>
      <c r="P27" s="106"/>
      <c r="Q27" s="107"/>
      <c r="R27" s="108"/>
      <c r="S27" s="3"/>
      <c r="T27" s="11"/>
      <c r="U27" s="11"/>
      <c r="V27" s="101"/>
      <c r="W27" s="102"/>
      <c r="X27" s="102"/>
      <c r="Y27" s="103"/>
    </row>
    <row r="28" spans="2:25" ht="15" customHeight="1">
      <c r="B28" s="10"/>
      <c r="C28" s="19"/>
      <c r="D28" s="11"/>
      <c r="E28" s="11"/>
      <c r="F28" s="11"/>
      <c r="G28" s="76"/>
      <c r="H28" s="76">
        <f t="shared" si="5"/>
        <v>0</v>
      </c>
      <c r="I28" s="78">
        <f t="shared" si="1"/>
        <v>0</v>
      </c>
      <c r="J28" s="90">
        <f>SUM(H$15:H28)</f>
        <v>55246.53543307088</v>
      </c>
      <c r="K28" s="90">
        <f t="shared" si="0"/>
        <v>-246.53543307087966</v>
      </c>
      <c r="L28" s="39">
        <f t="shared" si="2"/>
        <v>0</v>
      </c>
      <c r="M28" s="76">
        <f t="shared" si="3"/>
        <v>0</v>
      </c>
      <c r="N28" s="104" t="e">
        <f t="shared" si="4"/>
        <v>#DIV/0!</v>
      </c>
      <c r="O28" s="105"/>
      <c r="P28" s="106"/>
      <c r="Q28" s="107"/>
      <c r="R28" s="108"/>
      <c r="S28" s="3"/>
      <c r="T28" s="11"/>
      <c r="U28" s="11"/>
      <c r="V28" s="101"/>
      <c r="W28" s="102"/>
      <c r="X28" s="102"/>
      <c r="Y28" s="103"/>
    </row>
    <row r="29" spans="2:25" ht="15" customHeight="1">
      <c r="B29" s="10"/>
      <c r="C29" s="19"/>
      <c r="D29" s="11"/>
      <c r="E29" s="11"/>
      <c r="F29" s="11"/>
      <c r="G29" s="76"/>
      <c r="H29" s="76">
        <f t="shared" si="5"/>
        <v>0</v>
      </c>
      <c r="I29" s="78">
        <f t="shared" si="1"/>
        <v>0</v>
      </c>
      <c r="J29" s="90">
        <f>SUM(H$15:H29)</f>
        <v>55246.53543307088</v>
      </c>
      <c r="K29" s="90">
        <f t="shared" si="0"/>
        <v>-246.53543307087966</v>
      </c>
      <c r="L29" s="39">
        <f t="shared" si="2"/>
        <v>0</v>
      </c>
      <c r="M29" s="76">
        <f t="shared" si="3"/>
        <v>0</v>
      </c>
      <c r="N29" s="104" t="e">
        <f t="shared" si="4"/>
        <v>#DIV/0!</v>
      </c>
      <c r="O29" s="105"/>
      <c r="P29" s="106"/>
      <c r="Q29" s="107"/>
      <c r="R29" s="108"/>
      <c r="S29" s="3"/>
      <c r="T29" s="11"/>
      <c r="U29" s="11"/>
      <c r="V29" s="101"/>
      <c r="W29" s="102"/>
      <c r="X29" s="102"/>
      <c r="Y29" s="103"/>
    </row>
    <row r="30" spans="2:25" ht="15" customHeight="1">
      <c r="B30" s="10"/>
      <c r="C30" s="19"/>
      <c r="D30" s="11"/>
      <c r="E30" s="11"/>
      <c r="F30" s="11"/>
      <c r="G30" s="76"/>
      <c r="H30" s="76">
        <f t="shared" si="5"/>
        <v>0</v>
      </c>
      <c r="I30" s="78">
        <f t="shared" si="1"/>
        <v>0</v>
      </c>
      <c r="J30" s="90">
        <f>SUM(H$15:H30)</f>
        <v>55246.53543307088</v>
      </c>
      <c r="K30" s="90">
        <f t="shared" si="0"/>
        <v>-246.53543307087966</v>
      </c>
      <c r="L30" s="39">
        <f t="shared" si="2"/>
        <v>0</v>
      </c>
      <c r="M30" s="76">
        <f t="shared" si="3"/>
        <v>0</v>
      </c>
      <c r="N30" s="104" t="e">
        <f t="shared" si="4"/>
        <v>#DIV/0!</v>
      </c>
      <c r="O30" s="105"/>
      <c r="P30" s="106"/>
      <c r="Q30" s="107"/>
      <c r="R30" s="108"/>
      <c r="S30" s="3"/>
      <c r="T30" s="11"/>
      <c r="U30" s="11"/>
      <c r="V30" s="101"/>
      <c r="W30" s="102"/>
      <c r="X30" s="102"/>
      <c r="Y30" s="103"/>
    </row>
    <row r="31" spans="2:25" ht="15" customHeight="1">
      <c r="B31" s="10"/>
      <c r="C31" s="19"/>
      <c r="D31" s="11"/>
      <c r="E31" s="11"/>
      <c r="F31" s="11"/>
      <c r="G31" s="76"/>
      <c r="H31" s="76">
        <f t="shared" si="5"/>
        <v>0</v>
      </c>
      <c r="I31" s="78">
        <f t="shared" si="1"/>
        <v>0</v>
      </c>
      <c r="J31" s="90">
        <f>SUM(H$15:H31)</f>
        <v>55246.53543307088</v>
      </c>
      <c r="K31" s="90">
        <f t="shared" si="0"/>
        <v>-246.53543307087966</v>
      </c>
      <c r="L31" s="39">
        <f t="shared" si="2"/>
        <v>0</v>
      </c>
      <c r="M31" s="76">
        <f t="shared" si="3"/>
        <v>0</v>
      </c>
      <c r="N31" s="104" t="e">
        <f t="shared" si="4"/>
        <v>#DIV/0!</v>
      </c>
      <c r="O31" s="105"/>
      <c r="P31" s="106"/>
      <c r="Q31" s="107"/>
      <c r="R31" s="108"/>
      <c r="S31" s="3"/>
      <c r="T31" s="11"/>
      <c r="U31" s="11"/>
      <c r="V31" s="101"/>
      <c r="W31" s="102"/>
      <c r="X31" s="102"/>
      <c r="Y31" s="103"/>
    </row>
    <row r="32" spans="2:25" ht="15" customHeight="1">
      <c r="B32" s="10"/>
      <c r="C32" s="19"/>
      <c r="D32" s="11"/>
      <c r="E32" s="11"/>
      <c r="F32" s="11"/>
      <c r="G32" s="76"/>
      <c r="H32" s="76">
        <f t="shared" si="5"/>
        <v>0</v>
      </c>
      <c r="I32" s="78">
        <f t="shared" si="1"/>
        <v>0</v>
      </c>
      <c r="J32" s="90">
        <f>SUM(H$15:H32)</f>
        <v>55246.53543307088</v>
      </c>
      <c r="K32" s="90">
        <f t="shared" si="0"/>
        <v>-246.53543307087966</v>
      </c>
      <c r="L32" s="39">
        <f t="shared" si="2"/>
        <v>0</v>
      </c>
      <c r="M32" s="76">
        <f t="shared" si="3"/>
        <v>0</v>
      </c>
      <c r="N32" s="104" t="e">
        <f t="shared" si="4"/>
        <v>#DIV/0!</v>
      </c>
      <c r="O32" s="105"/>
      <c r="P32" s="106"/>
      <c r="Q32" s="107"/>
      <c r="R32" s="108"/>
      <c r="S32" s="3"/>
      <c r="T32" s="11"/>
      <c r="U32" s="11"/>
      <c r="V32" s="101"/>
      <c r="W32" s="102"/>
      <c r="X32" s="102"/>
      <c r="Y32" s="103"/>
    </row>
    <row r="33" spans="2:25" ht="15" customHeight="1">
      <c r="B33" s="10"/>
      <c r="C33" s="19"/>
      <c r="D33" s="11"/>
      <c r="E33" s="11"/>
      <c r="F33" s="11"/>
      <c r="G33" s="76"/>
      <c r="H33" s="76">
        <f t="shared" si="5"/>
        <v>0</v>
      </c>
      <c r="I33" s="78">
        <f t="shared" si="1"/>
        <v>0</v>
      </c>
      <c r="J33" s="90">
        <f>SUM(H$15:H33)</f>
        <v>55246.53543307088</v>
      </c>
      <c r="K33" s="90">
        <f t="shared" si="0"/>
        <v>-246.53543307087966</v>
      </c>
      <c r="L33" s="39">
        <f t="shared" si="2"/>
        <v>0</v>
      </c>
      <c r="M33" s="76">
        <f t="shared" si="3"/>
        <v>0</v>
      </c>
      <c r="N33" s="104" t="e">
        <f t="shared" si="4"/>
        <v>#DIV/0!</v>
      </c>
      <c r="O33" s="105"/>
      <c r="P33" s="106"/>
      <c r="Q33" s="107"/>
      <c r="R33" s="108"/>
      <c r="S33" s="3"/>
      <c r="T33" s="11"/>
      <c r="U33" s="11"/>
      <c r="V33" s="101"/>
      <c r="W33" s="102"/>
      <c r="X33" s="102"/>
      <c r="Y33" s="103"/>
    </row>
    <row r="34" spans="2:25" ht="15" customHeight="1">
      <c r="B34" s="10"/>
      <c r="C34" s="19"/>
      <c r="D34" s="11"/>
      <c r="E34" s="11"/>
      <c r="F34" s="11"/>
      <c r="G34" s="76"/>
      <c r="H34" s="76">
        <f t="shared" si="5"/>
        <v>0</v>
      </c>
      <c r="I34" s="78">
        <f t="shared" si="1"/>
        <v>0</v>
      </c>
      <c r="J34" s="90">
        <f>SUM(H$15:H34)</f>
        <v>55246.53543307088</v>
      </c>
      <c r="K34" s="90">
        <f t="shared" si="0"/>
        <v>-246.53543307087966</v>
      </c>
      <c r="L34" s="39">
        <f t="shared" si="2"/>
        <v>0</v>
      </c>
      <c r="M34" s="76">
        <f t="shared" si="3"/>
        <v>0</v>
      </c>
      <c r="N34" s="104" t="e">
        <f t="shared" si="4"/>
        <v>#DIV/0!</v>
      </c>
      <c r="O34" s="105"/>
      <c r="P34" s="106"/>
      <c r="Q34" s="107"/>
      <c r="R34" s="108"/>
      <c r="S34" s="3"/>
      <c r="T34" s="11"/>
      <c r="U34" s="11"/>
      <c r="V34" s="101"/>
      <c r="W34" s="102"/>
      <c r="X34" s="102"/>
      <c r="Y34" s="103"/>
    </row>
    <row r="35" spans="2:25" ht="15" customHeight="1">
      <c r="B35" s="10"/>
      <c r="C35" s="19"/>
      <c r="D35" s="11"/>
      <c r="E35" s="11"/>
      <c r="F35" s="11"/>
      <c r="G35" s="76"/>
      <c r="H35" s="76">
        <f t="shared" si="5"/>
        <v>0</v>
      </c>
      <c r="I35" s="78">
        <f t="shared" si="1"/>
        <v>0</v>
      </c>
      <c r="J35" s="90">
        <f>SUM(H$15:H35)</f>
        <v>55246.53543307088</v>
      </c>
      <c r="K35" s="90">
        <f t="shared" si="0"/>
        <v>-246.53543307087966</v>
      </c>
      <c r="L35" s="39">
        <f t="shared" si="2"/>
        <v>0</v>
      </c>
      <c r="M35" s="76">
        <f t="shared" si="3"/>
        <v>0</v>
      </c>
      <c r="N35" s="104" t="e">
        <f t="shared" si="4"/>
        <v>#DIV/0!</v>
      </c>
      <c r="O35" s="105"/>
      <c r="P35" s="106"/>
      <c r="Q35" s="107"/>
      <c r="R35" s="108"/>
      <c r="S35" s="3"/>
      <c r="T35" s="11"/>
      <c r="U35" s="11"/>
      <c r="V35" s="101"/>
      <c r="W35" s="102"/>
      <c r="X35" s="102"/>
      <c r="Y35" s="103"/>
    </row>
    <row r="36" spans="2:25" ht="15" customHeight="1">
      <c r="B36" s="10"/>
      <c r="C36" s="19"/>
      <c r="D36" s="11"/>
      <c r="E36" s="11"/>
      <c r="F36" s="11"/>
      <c r="G36" s="76"/>
      <c r="H36" s="76">
        <f t="shared" si="5"/>
        <v>0</v>
      </c>
      <c r="I36" s="78">
        <f t="shared" si="1"/>
        <v>0</v>
      </c>
      <c r="J36" s="90">
        <f>SUM(H$15:H36)</f>
        <v>55246.53543307088</v>
      </c>
      <c r="K36" s="90">
        <f t="shared" si="0"/>
        <v>-246.53543307087966</v>
      </c>
      <c r="L36" s="39">
        <f t="shared" si="2"/>
        <v>0</v>
      </c>
      <c r="M36" s="76">
        <f t="shared" si="3"/>
        <v>0</v>
      </c>
      <c r="N36" s="104" t="e">
        <f t="shared" si="4"/>
        <v>#DIV/0!</v>
      </c>
      <c r="O36" s="105"/>
      <c r="P36" s="106"/>
      <c r="Q36" s="107"/>
      <c r="R36" s="108"/>
      <c r="S36" s="3"/>
      <c r="T36" s="11"/>
      <c r="U36" s="11"/>
      <c r="V36" s="101"/>
      <c r="W36" s="102"/>
      <c r="X36" s="102"/>
      <c r="Y36" s="103"/>
    </row>
    <row r="37" spans="2:25" ht="15" customHeight="1">
      <c r="B37" s="10"/>
      <c r="C37" s="19"/>
      <c r="D37" s="11"/>
      <c r="E37" s="11"/>
      <c r="F37" s="11"/>
      <c r="G37" s="76"/>
      <c r="H37" s="76">
        <f t="shared" si="5"/>
        <v>0</v>
      </c>
      <c r="I37" s="78">
        <f t="shared" si="1"/>
        <v>0</v>
      </c>
      <c r="J37" s="90">
        <f>SUM(H$15:H37)</f>
        <v>55246.53543307088</v>
      </c>
      <c r="K37" s="90">
        <f t="shared" si="0"/>
        <v>-246.53543307087966</v>
      </c>
      <c r="L37" s="39">
        <f t="shared" si="2"/>
        <v>0</v>
      </c>
      <c r="M37" s="76">
        <f t="shared" si="3"/>
        <v>0</v>
      </c>
      <c r="N37" s="104" t="e">
        <f t="shared" si="4"/>
        <v>#DIV/0!</v>
      </c>
      <c r="O37" s="105"/>
      <c r="P37" s="106"/>
      <c r="Q37" s="107"/>
      <c r="R37" s="108"/>
      <c r="S37" s="3"/>
      <c r="T37" s="11"/>
      <c r="U37" s="11"/>
      <c r="V37" s="101"/>
      <c r="W37" s="102"/>
      <c r="X37" s="102"/>
      <c r="Y37" s="103"/>
    </row>
    <row r="38" spans="2:25" ht="15" customHeight="1">
      <c r="B38" s="10"/>
      <c r="C38" s="19"/>
      <c r="D38" s="11"/>
      <c r="E38" s="11"/>
      <c r="F38" s="11"/>
      <c r="G38" s="76"/>
      <c r="H38" s="76">
        <f t="shared" si="5"/>
        <v>0</v>
      </c>
      <c r="I38" s="78">
        <f t="shared" si="1"/>
        <v>0</v>
      </c>
      <c r="J38" s="90">
        <f>SUM(H$15:H38)</f>
        <v>55246.53543307088</v>
      </c>
      <c r="K38" s="90">
        <f t="shared" si="0"/>
        <v>-246.53543307087966</v>
      </c>
      <c r="L38" s="39">
        <f t="shared" si="2"/>
        <v>0</v>
      </c>
      <c r="M38" s="76">
        <f t="shared" si="3"/>
        <v>0</v>
      </c>
      <c r="N38" s="104" t="e">
        <f t="shared" si="4"/>
        <v>#DIV/0!</v>
      </c>
      <c r="O38" s="105"/>
      <c r="P38" s="106"/>
      <c r="Q38" s="107"/>
      <c r="R38" s="108"/>
      <c r="S38" s="3"/>
      <c r="T38" s="11"/>
      <c r="U38" s="11"/>
      <c r="V38" s="101"/>
      <c r="W38" s="102"/>
      <c r="X38" s="102"/>
      <c r="Y38" s="103"/>
    </row>
    <row r="39" spans="2:25" ht="15" customHeight="1">
      <c r="B39" s="10"/>
      <c r="C39" s="19"/>
      <c r="D39" s="11"/>
      <c r="E39" s="11"/>
      <c r="F39" s="11"/>
      <c r="G39" s="76"/>
      <c r="H39" s="76">
        <f t="shared" si="5"/>
        <v>0</v>
      </c>
      <c r="I39" s="78">
        <f t="shared" si="1"/>
        <v>0</v>
      </c>
      <c r="J39" s="90">
        <f>SUM(H$15:H39)</f>
        <v>55246.53543307088</v>
      </c>
      <c r="K39" s="90">
        <f t="shared" si="0"/>
        <v>-246.53543307087966</v>
      </c>
      <c r="L39" s="39">
        <f t="shared" si="2"/>
        <v>0</v>
      </c>
      <c r="M39" s="76">
        <f t="shared" si="3"/>
        <v>0</v>
      </c>
      <c r="N39" s="104" t="e">
        <f t="shared" si="4"/>
        <v>#DIV/0!</v>
      </c>
      <c r="O39" s="105"/>
      <c r="P39" s="106"/>
      <c r="Q39" s="107"/>
      <c r="R39" s="108"/>
      <c r="S39" s="3"/>
      <c r="T39" s="11"/>
      <c r="U39" s="11"/>
      <c r="V39" s="101"/>
      <c r="W39" s="102"/>
      <c r="X39" s="102"/>
      <c r="Y39" s="103"/>
    </row>
    <row r="40" spans="2:25" ht="15" customHeight="1">
      <c r="B40" s="98"/>
      <c r="C40" s="99"/>
      <c r="D40" s="39"/>
      <c r="E40" s="39"/>
      <c r="F40" s="39"/>
      <c r="G40" s="76"/>
      <c r="H40" s="76">
        <f t="shared" si="5"/>
        <v>0</v>
      </c>
      <c r="I40" s="78">
        <f t="shared" si="1"/>
        <v>0</v>
      </c>
      <c r="J40" s="90">
        <f>SUM(H$15:H40)</f>
        <v>55246.53543307088</v>
      </c>
      <c r="K40" s="90">
        <f t="shared" si="0"/>
        <v>-246.53543307087966</v>
      </c>
      <c r="L40" s="39">
        <f t="shared" si="2"/>
        <v>0</v>
      </c>
      <c r="M40" s="76">
        <f t="shared" si="3"/>
        <v>0</v>
      </c>
      <c r="N40" s="104" t="e">
        <f t="shared" si="4"/>
        <v>#DIV/0!</v>
      </c>
      <c r="O40" s="105"/>
      <c r="P40" s="106"/>
      <c r="Q40" s="107"/>
      <c r="R40" s="108"/>
      <c r="S40" s="40"/>
      <c r="T40" s="39"/>
      <c r="U40" s="52"/>
      <c r="V40" s="101"/>
      <c r="W40" s="102"/>
      <c r="X40" s="102"/>
      <c r="Y40" s="103"/>
    </row>
    <row r="41" spans="2:25" ht="15" customHeight="1" thickBot="1">
      <c r="B41" s="12"/>
      <c r="C41" s="20"/>
      <c r="D41" s="13" t="s">
        <v>0</v>
      </c>
      <c r="E41" s="13">
        <f>SUM(E15:E40)</f>
        <v>48.7</v>
      </c>
      <c r="F41" s="13">
        <f>SUM(F15:F40)</f>
        <v>4</v>
      </c>
      <c r="G41" s="79">
        <f>SUM(G15:G40)</f>
        <v>49</v>
      </c>
      <c r="H41" s="79">
        <f>SUM(H15:H40)</f>
        <v>55246.53543307088</v>
      </c>
      <c r="I41" s="13">
        <f>SUM(I15:I40)-X4</f>
        <v>51.500000000000007</v>
      </c>
      <c r="J41" s="13" t="s">
        <v>0</v>
      </c>
      <c r="K41" s="13" t="s">
        <v>0</v>
      </c>
      <c r="L41" s="13"/>
      <c r="M41" s="13" t="s">
        <v>0</v>
      </c>
      <c r="N41" s="199" t="s">
        <v>0</v>
      </c>
      <c r="O41" s="200"/>
      <c r="P41" s="202"/>
      <c r="Q41" s="203"/>
      <c r="R41" s="203"/>
      <c r="S41" s="13">
        <f>SUM(S15:S40)</f>
        <v>2.8</v>
      </c>
      <c r="T41" s="13"/>
      <c r="U41" s="83">
        <f>SUM(U15:U40)</f>
        <v>0</v>
      </c>
      <c r="V41" s="237" t="s">
        <v>54</v>
      </c>
      <c r="W41" s="238"/>
      <c r="X41" s="238"/>
      <c r="Y41" s="239"/>
    </row>
    <row r="42" spans="2:25" ht="29.25" customHeight="1">
      <c r="B42" s="193" t="s">
        <v>50</v>
      </c>
      <c r="C42" s="194"/>
      <c r="D42" s="195"/>
      <c r="E42" s="242" t="s">
        <v>44</v>
      </c>
      <c r="F42" s="243"/>
      <c r="G42" s="243"/>
      <c r="H42" s="244"/>
      <c r="I42" s="242" t="s">
        <v>47</v>
      </c>
      <c r="J42" s="243"/>
      <c r="K42" s="243"/>
      <c r="L42" s="89" t="s">
        <v>55</v>
      </c>
      <c r="M42" s="204" t="s">
        <v>3</v>
      </c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6"/>
    </row>
    <row r="43" spans="2:25" ht="20.25" customHeight="1">
      <c r="B43" s="185" t="s">
        <v>36</v>
      </c>
      <c r="C43" s="186"/>
      <c r="D43" s="27">
        <f>SUM(L$15:L40)</f>
        <v>40372.299999999996</v>
      </c>
      <c r="E43" s="95" t="s">
        <v>45</v>
      </c>
      <c r="F43" s="96"/>
      <c r="G43" s="96"/>
      <c r="H43" s="93">
        <v>55976</v>
      </c>
      <c r="I43" s="88">
        <v>1</v>
      </c>
      <c r="J43" s="196" t="s">
        <v>49</v>
      </c>
      <c r="K43" s="173"/>
      <c r="L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113" t="s">
        <v>57</v>
      </c>
      <c r="N43" s="114"/>
      <c r="O43" s="109" t="s">
        <v>48</v>
      </c>
      <c r="P43" s="114"/>
      <c r="Q43" s="109" t="s">
        <v>26</v>
      </c>
      <c r="R43" s="114"/>
      <c r="S43" s="109" t="s">
        <v>27</v>
      </c>
      <c r="T43" s="110"/>
      <c r="U43" s="207" t="s">
        <v>29</v>
      </c>
      <c r="V43" s="253"/>
      <c r="W43" s="207" t="s">
        <v>20</v>
      </c>
      <c r="X43" s="208"/>
      <c r="Y43" s="209"/>
    </row>
    <row r="44" spans="2:25" ht="20.25" customHeight="1">
      <c r="B44" s="187"/>
      <c r="C44" s="188"/>
      <c r="D44" s="27"/>
      <c r="E44" s="240"/>
      <c r="F44" s="241"/>
      <c r="G44" s="241"/>
      <c r="H44" s="87"/>
      <c r="I44" s="88">
        <v>2</v>
      </c>
      <c r="J44" s="189" t="s">
        <v>51</v>
      </c>
      <c r="K44" s="190"/>
      <c r="L44" s="92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0</v>
      </c>
      <c r="M44" s="115"/>
      <c r="N44" s="116"/>
      <c r="O44" s="111"/>
      <c r="P44" s="116"/>
      <c r="Q44" s="111"/>
      <c r="R44" s="116"/>
      <c r="S44" s="111"/>
      <c r="T44" s="112"/>
      <c r="U44" s="210"/>
      <c r="V44" s="254"/>
      <c r="W44" s="210"/>
      <c r="X44" s="211"/>
      <c r="Y44" s="212"/>
    </row>
    <row r="45" spans="2:25" ht="20.25" customHeight="1">
      <c r="B45" s="185" t="s">
        <v>43</v>
      </c>
      <c r="C45" s="186"/>
      <c r="D45" s="28">
        <f>D47/D43</f>
        <v>1.3684267538156332</v>
      </c>
      <c r="E45" s="240" t="s">
        <v>46</v>
      </c>
      <c r="F45" s="241"/>
      <c r="G45" s="241"/>
      <c r="H45" s="94">
        <f>H43/D43</f>
        <v>1.3864951959635692</v>
      </c>
      <c r="I45" s="88">
        <v>3</v>
      </c>
      <c r="J45" s="250" t="s">
        <v>52</v>
      </c>
      <c r="K45" s="251"/>
      <c r="L45" s="92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0</v>
      </c>
      <c r="M45" s="201"/>
      <c r="N45" s="198"/>
      <c r="O45" s="197"/>
      <c r="P45" s="198"/>
      <c r="Q45" s="197"/>
      <c r="R45" s="198"/>
      <c r="S45" s="197"/>
      <c r="T45" s="198"/>
      <c r="U45" s="197"/>
      <c r="V45" s="198"/>
      <c r="W45" s="168"/>
      <c r="X45" s="168"/>
      <c r="Y45" s="169"/>
    </row>
    <row r="46" spans="2:25" ht="20.25" customHeight="1">
      <c r="B46" s="178"/>
      <c r="C46" s="179"/>
      <c r="D46" s="180"/>
      <c r="E46" s="44"/>
      <c r="F46" s="7"/>
      <c r="G46" s="41"/>
      <c r="H46" s="41"/>
      <c r="I46" s="88">
        <v>4</v>
      </c>
      <c r="J46" s="189" t="s">
        <v>56</v>
      </c>
      <c r="K46" s="190"/>
      <c r="L46" s="92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2.8</v>
      </c>
      <c r="M46" s="201"/>
      <c r="N46" s="198"/>
      <c r="O46" s="197"/>
      <c r="P46" s="198"/>
      <c r="Q46" s="197"/>
      <c r="R46" s="198"/>
      <c r="S46" s="197"/>
      <c r="T46" s="198"/>
      <c r="U46" s="197"/>
      <c r="V46" s="198"/>
      <c r="W46" s="168"/>
      <c r="X46" s="168"/>
      <c r="Y46" s="169"/>
    </row>
    <row r="47" spans="2:25" ht="20.25" customHeight="1" thickBot="1">
      <c r="B47" s="170" t="s">
        <v>35</v>
      </c>
      <c r="C47" s="171"/>
      <c r="D47" s="77">
        <f>H41</f>
        <v>55246.53543307088</v>
      </c>
      <c r="E47" s="45"/>
      <c r="F47" s="82"/>
      <c r="G47" s="82"/>
      <c r="H47" s="82"/>
      <c r="I47" s="247"/>
      <c r="J47" s="248"/>
      <c r="K47" s="248"/>
      <c r="L47" s="249"/>
      <c r="M47" s="245"/>
      <c r="N47" s="246"/>
      <c r="O47" s="252"/>
      <c r="P47" s="246"/>
      <c r="Q47" s="252"/>
      <c r="R47" s="246"/>
      <c r="S47" s="252"/>
      <c r="T47" s="246"/>
      <c r="U47" s="252"/>
      <c r="V47" s="246"/>
      <c r="W47" s="235"/>
      <c r="X47" s="235"/>
      <c r="Y47" s="236"/>
    </row>
    <row r="48" spans="2:25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164">
    <mergeCell ref="W47:Y47"/>
    <mergeCell ref="V41:Y41"/>
    <mergeCell ref="E44:G44"/>
    <mergeCell ref="W45:Y45"/>
    <mergeCell ref="I42:K42"/>
    <mergeCell ref="J44:K44"/>
    <mergeCell ref="E42:H42"/>
    <mergeCell ref="M47:N47"/>
    <mergeCell ref="I47:L47"/>
    <mergeCell ref="J45:K45"/>
    <mergeCell ref="E45:G45"/>
    <mergeCell ref="U47:V47"/>
    <mergeCell ref="Q47:R47"/>
    <mergeCell ref="O47:P47"/>
    <mergeCell ref="S47:T47"/>
    <mergeCell ref="S45:T45"/>
    <mergeCell ref="S46:T46"/>
    <mergeCell ref="Q46:R46"/>
    <mergeCell ref="U43:V44"/>
    <mergeCell ref="Q45:R45"/>
    <mergeCell ref="U45:V45"/>
    <mergeCell ref="U46:V46"/>
    <mergeCell ref="M46:N46"/>
    <mergeCell ref="O46:P46"/>
    <mergeCell ref="N29:O29"/>
    <mergeCell ref="U12:U13"/>
    <mergeCell ref="U2:W2"/>
    <mergeCell ref="U4:W4"/>
    <mergeCell ref="U6:W6"/>
    <mergeCell ref="V12:Y13"/>
    <mergeCell ref="P29:R29"/>
    <mergeCell ref="P30:R30"/>
    <mergeCell ref="P31:R31"/>
    <mergeCell ref="V14:Y14"/>
    <mergeCell ref="V17:Y17"/>
    <mergeCell ref="P20:R20"/>
    <mergeCell ref="L2:Q3"/>
    <mergeCell ref="N18:O18"/>
    <mergeCell ref="N19:O19"/>
    <mergeCell ref="N8:O8"/>
    <mergeCell ref="V29:Y29"/>
    <mergeCell ref="V21:Y21"/>
    <mergeCell ref="V22:Y22"/>
    <mergeCell ref="V23:Y23"/>
    <mergeCell ref="V24:Y24"/>
    <mergeCell ref="V25:Y25"/>
    <mergeCell ref="V26:Y26"/>
    <mergeCell ref="V27:Y27"/>
    <mergeCell ref="O45:P45"/>
    <mergeCell ref="N39:O39"/>
    <mergeCell ref="N40:O40"/>
    <mergeCell ref="N36:O36"/>
    <mergeCell ref="P39:R39"/>
    <mergeCell ref="P40:R40"/>
    <mergeCell ref="P37:R37"/>
    <mergeCell ref="P38:R38"/>
    <mergeCell ref="N37:O37"/>
    <mergeCell ref="N38:O38"/>
    <mergeCell ref="N41:O41"/>
    <mergeCell ref="M45:N45"/>
    <mergeCell ref="P41:R41"/>
    <mergeCell ref="M42:Y42"/>
    <mergeCell ref="W43:Y44"/>
    <mergeCell ref="W46:Y46"/>
    <mergeCell ref="V37:Y37"/>
    <mergeCell ref="V38:Y38"/>
    <mergeCell ref="V39:Y39"/>
    <mergeCell ref="V40:Y40"/>
    <mergeCell ref="B47:C47"/>
    <mergeCell ref="H8:I9"/>
    <mergeCell ref="J8:J9"/>
    <mergeCell ref="B46:D46"/>
    <mergeCell ref="C8:E8"/>
    <mergeCell ref="J12:J13"/>
    <mergeCell ref="E12:E13"/>
    <mergeCell ref="C10:E10"/>
    <mergeCell ref="B45:C45"/>
    <mergeCell ref="B43:C43"/>
    <mergeCell ref="D14:F14"/>
    <mergeCell ref="D12:D13"/>
    <mergeCell ref="B44:C44"/>
    <mergeCell ref="J46:K46"/>
    <mergeCell ref="B12:B13"/>
    <mergeCell ref="H12:H13"/>
    <mergeCell ref="B42:D42"/>
    <mergeCell ref="J43:K43"/>
    <mergeCell ref="V20:Y20"/>
    <mergeCell ref="P16:R16"/>
    <mergeCell ref="P22:R22"/>
    <mergeCell ref="N23:O23"/>
    <mergeCell ref="N15:O15"/>
    <mergeCell ref="N26:O26"/>
    <mergeCell ref="N27:O27"/>
    <mergeCell ref="P28:R28"/>
    <mergeCell ref="P25:R25"/>
    <mergeCell ref="P26:R26"/>
    <mergeCell ref="B1:F4"/>
    <mergeCell ref="C6:E6"/>
    <mergeCell ref="F12:F13"/>
    <mergeCell ref="G12:G13"/>
    <mergeCell ref="H10:I10"/>
    <mergeCell ref="C12:C13"/>
    <mergeCell ref="N24:O24"/>
    <mergeCell ref="P21:R21"/>
    <mergeCell ref="N25:O25"/>
    <mergeCell ref="H2:I2"/>
    <mergeCell ref="H4:I4"/>
    <mergeCell ref="H6:I6"/>
    <mergeCell ref="K12:K13"/>
    <mergeCell ref="I12:I13"/>
    <mergeCell ref="N4:O4"/>
    <mergeCell ref="L12:L13"/>
    <mergeCell ref="M12:M13"/>
    <mergeCell ref="P14:R14"/>
    <mergeCell ref="N20:O20"/>
    <mergeCell ref="P17:R17"/>
    <mergeCell ref="P19:R19"/>
    <mergeCell ref="N12:O13"/>
    <mergeCell ref="N14:O14"/>
    <mergeCell ref="N17:O17"/>
    <mergeCell ref="P4:Q4"/>
    <mergeCell ref="P6:Q6"/>
    <mergeCell ref="P8:Q8"/>
    <mergeCell ref="M10:Q10"/>
    <mergeCell ref="N6:O6"/>
    <mergeCell ref="N16:O16"/>
    <mergeCell ref="P15:R15"/>
    <mergeCell ref="V30:Y30"/>
    <mergeCell ref="V31:Y31"/>
    <mergeCell ref="P27:R27"/>
    <mergeCell ref="N28:O28"/>
    <mergeCell ref="N22:O22"/>
    <mergeCell ref="N21:O21"/>
    <mergeCell ref="P23:R23"/>
    <mergeCell ref="P24:R24"/>
    <mergeCell ref="P18:R18"/>
    <mergeCell ref="V28:Y28"/>
    <mergeCell ref="S12:S13"/>
    <mergeCell ref="V18:Y18"/>
    <mergeCell ref="V19:Y19"/>
    <mergeCell ref="V15:Y15"/>
    <mergeCell ref="V16:Y16"/>
    <mergeCell ref="T12:T13"/>
    <mergeCell ref="P12:R13"/>
    <mergeCell ref="V32:Y32"/>
    <mergeCell ref="N34:O34"/>
    <mergeCell ref="P34:R34"/>
    <mergeCell ref="S43:T44"/>
    <mergeCell ref="N30:O30"/>
    <mergeCell ref="N31:O31"/>
    <mergeCell ref="N32:O32"/>
    <mergeCell ref="N33:O33"/>
    <mergeCell ref="M43:N44"/>
    <mergeCell ref="O43:P44"/>
    <mergeCell ref="P35:R35"/>
    <mergeCell ref="P36:R36"/>
    <mergeCell ref="Q43:R44"/>
    <mergeCell ref="N35:O35"/>
    <mergeCell ref="V33:Y33"/>
    <mergeCell ref="V35:Y35"/>
    <mergeCell ref="V36:Y36"/>
    <mergeCell ref="V34:Y34"/>
    <mergeCell ref="P32:R32"/>
    <mergeCell ref="P33:R33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Renee White</cp:lastModifiedBy>
  <cp:lastPrinted>2014-02-10T17:27:15Z</cp:lastPrinted>
  <dcterms:created xsi:type="dcterms:W3CDTF">2004-06-10T22:10:31Z</dcterms:created>
  <dcterms:modified xsi:type="dcterms:W3CDTF">2014-02-18T19:45:58Z</dcterms:modified>
</cp:coreProperties>
</file>