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18" i="51" l="1"/>
  <c r="S41" i="51" s="1"/>
  <c r="AQ14" i="51" s="1"/>
  <c r="E18" i="51"/>
  <c r="F18" i="51"/>
  <c r="F41" i="51" s="1"/>
  <c r="AD14" i="51" s="1"/>
  <c r="AD41" i="51" s="1"/>
  <c r="BB14" i="51" s="1"/>
  <c r="BB41" i="51" s="1"/>
  <c r="BZ14" i="51" s="1"/>
  <c r="BZ41" i="51" s="1"/>
  <c r="X4" i="51" s="1"/>
  <c r="G18" i="51"/>
  <c r="J18" i="51" s="1"/>
  <c r="CF16" i="5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9" i="51"/>
  <c r="I19" i="51"/>
  <c r="L19" i="51" s="1"/>
  <c r="M19" i="51"/>
  <c r="H20" i="51"/>
  <c r="I20" i="51"/>
  <c r="M20" i="51"/>
  <c r="H21" i="51"/>
  <c r="I21" i="51"/>
  <c r="L21" i="51" s="1"/>
  <c r="M21" i="51"/>
  <c r="H22" i="51"/>
  <c r="I22" i="51"/>
  <c r="M22" i="51"/>
  <c r="H23" i="51"/>
  <c r="I23" i="51"/>
  <c r="L23" i="51" s="1"/>
  <c r="N23" i="51" s="1"/>
  <c r="M23" i="51"/>
  <c r="H24" i="51"/>
  <c r="I24" i="51"/>
  <c r="M24" i="51"/>
  <c r="H25" i="51"/>
  <c r="I25" i="51"/>
  <c r="L25" i="51" s="1"/>
  <c r="N25" i="51" s="1"/>
  <c r="M25" i="51"/>
  <c r="H26" i="51"/>
  <c r="I26" i="51"/>
  <c r="M26" i="51"/>
  <c r="H27" i="51"/>
  <c r="I27" i="51"/>
  <c r="L27" i="51" s="1"/>
  <c r="M27" i="51"/>
  <c r="H28" i="51"/>
  <c r="I28" i="51"/>
  <c r="M28" i="51"/>
  <c r="H29" i="51"/>
  <c r="I29" i="51"/>
  <c r="M29" i="51"/>
  <c r="H30" i="51"/>
  <c r="I30" i="51"/>
  <c r="M30" i="51"/>
  <c r="H31" i="51"/>
  <c r="I31" i="51"/>
  <c r="L31" i="51" s="1"/>
  <c r="M31" i="5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N35" i="51" s="1"/>
  <c r="M35" i="51"/>
  <c r="H36" i="51"/>
  <c r="I36" i="51"/>
  <c r="M36" i="51"/>
  <c r="H37" i="51"/>
  <c r="I37" i="51"/>
  <c r="L37" i="51" s="1"/>
  <c r="M37" i="51"/>
  <c r="I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J39" i="51" l="1"/>
  <c r="H18" i="51"/>
  <c r="J38" i="51"/>
  <c r="N19" i="51"/>
  <c r="I18" i="51"/>
  <c r="I41" i="51" s="1"/>
  <c r="J40" i="51"/>
  <c r="J41" i="51" s="1"/>
  <c r="AH14" i="51" s="1"/>
  <c r="M18" i="51"/>
  <c r="G41" i="51"/>
  <c r="AE14" i="51" s="1"/>
  <c r="AH37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AE41" i="51"/>
  <c r="BC14" i="51" s="1"/>
  <c r="BF40" i="51" s="1"/>
  <c r="BF41" i="51" s="1"/>
  <c r="CD14" i="51" s="1"/>
  <c r="X6" i="5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6" i="51"/>
  <c r="N16" i="51" s="1"/>
  <c r="AH22" i="51"/>
  <c r="AH32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AH30" i="51" l="1"/>
  <c r="AH20" i="51"/>
  <c r="AH25" i="51"/>
  <c r="AH38" i="51"/>
  <c r="AH28" i="51"/>
  <c r="AH16" i="51"/>
  <c r="AH19" i="51"/>
  <c r="AH21" i="51"/>
  <c r="AH36" i="51"/>
  <c r="AH24" i="51"/>
  <c r="AH15" i="51"/>
  <c r="AH35" i="51"/>
  <c r="AH31" i="51"/>
  <c r="AH40" i="51"/>
  <c r="AH41" i="51" s="1"/>
  <c r="BF14" i="51" s="1"/>
  <c r="AH23" i="51"/>
  <c r="AH29" i="51"/>
  <c r="BF31" i="51"/>
  <c r="AH34" i="51"/>
  <c r="AH26" i="51"/>
  <c r="AH18" i="51"/>
  <c r="L18" i="51"/>
  <c r="N18" i="51" s="1"/>
  <c r="AH33" i="51"/>
  <c r="AH17" i="51"/>
  <c r="BF20" i="51"/>
  <c r="BF36" i="51"/>
  <c r="BF15" i="51"/>
  <c r="BF26" i="51"/>
  <c r="BF37" i="51"/>
  <c r="BF21" i="51"/>
  <c r="BF28" i="51"/>
  <c r="BF39" i="51"/>
  <c r="BF23" i="51"/>
  <c r="BF34" i="51"/>
  <c r="BF18" i="51"/>
  <c r="BF29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7" i="51" l="1"/>
  <c r="CD31" i="51"/>
  <c r="CD26" i="51"/>
  <c r="CD32" i="51"/>
  <c r="CD33" i="51"/>
  <c r="CD15" i="51"/>
  <c r="CD28" i="51"/>
  <c r="CD38" i="51"/>
  <c r="CD27" i="51"/>
  <c r="CA41" i="51"/>
  <c r="D45" i="51" s="1"/>
  <c r="AB45" i="51" s="1"/>
  <c r="CD29" i="51"/>
  <c r="CD24" i="51"/>
  <c r="CD18" i="51"/>
  <c r="CD34" i="51"/>
  <c r="CD23" i="51"/>
  <c r="CD39" i="51"/>
  <c r="CD25" i="51"/>
  <c r="CD40" i="51"/>
  <c r="CD22" i="51"/>
  <c r="CD20" i="51"/>
  <c r="CD36" i="51"/>
  <c r="CD30" i="51"/>
  <c r="CD19" i="51"/>
  <c r="CD35" i="51"/>
  <c r="CD21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<sst xmlns="http://schemas.openxmlformats.org/spreadsheetml/2006/main" count="315" uniqueCount="94">
  <si>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</si>
  <si>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</si>
  <si>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</si>
  <si>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</si>
  <si>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</si>
  <si>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</si>
  <si>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</si>
  <si>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</si>
  <si>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</si>
  <si>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</si>
  <si>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</si>
  <si>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</si>
  <si>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</si>
  <si>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</si>
  <si>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</si>
  <si>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</si>
  <si>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</si>
  <si>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</si>
  <si>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</si>
  <si>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</si>
  <si>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</si>
  <si>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</si>
  <si>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</si>
  <si>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</si>
  <si>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</si>
  <si>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</si>
  <si>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</si>
  <si>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</si>
  <si>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</si>
  <si>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</si>
  <si>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</si>
  <si>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</si>
  <si>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</si>
  <si>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</si>
  <si>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</si>
  <si>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</si>
  <si>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</si>
  <si>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</si>
  <si>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</si>
  <si>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</si>
  <si>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</si>
  <si>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</si>
  <si>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</si>
  <si>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</si>
  <si>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</si>
  <si>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</si>
  <si>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</si>
  <si>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</si>
  <si>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</si>
  <si>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</si>
  <si>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</si>
  <si>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</si>
  <si>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</si>
  <si>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</si>
  <si>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</si>
  <si>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</si>
  <si>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</si>
  <si>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</si>
  <si>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</si>
  <si>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</si>
  <si>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</si>
  <si>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</si>
  <si>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</si>
  <si>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</si>
  <si>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</si>
  <si>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</si>
  <si>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</si>
  <si>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</si>
  <si>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</si>
  <si>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</si>
  <si>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</si>
  <si>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</si>
  <si>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</si>
  <si>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</si>
  <si>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</si>
  <si>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</si>
  <si>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BDV20014</t>
  </si>
  <si>
    <t>A02001-0013</t>
  </si>
  <si>
    <t>Standard       1"</t>
  </si>
  <si>
    <t>A11</t>
  </si>
  <si>
    <t>B</t>
  </si>
  <si>
    <t>VC</t>
  </si>
  <si>
    <t>Maint wrkd on c/o</t>
  </si>
  <si>
    <t>Fair</t>
  </si>
  <si>
    <t>12:10pm</t>
  </si>
  <si>
    <t>Yes</t>
  </si>
  <si>
    <t>ok</t>
  </si>
  <si>
    <t>Z</t>
  </si>
  <si>
    <t>FEB IN</t>
  </si>
  <si>
    <t>FEB OUT</t>
  </si>
  <si>
    <t>N/A</t>
  </si>
  <si>
    <t>JOB OUT</t>
  </si>
  <si>
    <t>No parts @ mach per AW</t>
  </si>
  <si>
    <t>11/C1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</si>
</sst>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A11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A11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A11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80</v>
      </c>
      <c r="K4" s="4"/>
      <c r="L4" s="82" t="s">
        <v>27</v>
      </c>
      <c r="M4" s="50">
        <v>5.73</v>
      </c>
      <c r="N4" s="230" t="s">
        <v>14</v>
      </c>
      <c r="O4" s="231"/>
      <c r="P4" s="214">
        <f>IF(M6="","",(ROUNDUP((C10*M8/M4/M6),0)*M6))</f>
        <v>12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15.5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B</v>
      </c>
      <c r="AI4" s="4"/>
      <c r="AJ4" s="82" t="s">
        <v>27</v>
      </c>
      <c r="AK4" s="107">
        <f>IF($M$4="","",$M$4)</f>
        <v>5.73</v>
      </c>
      <c r="AL4" s="230" t="s">
        <v>14</v>
      </c>
      <c r="AM4" s="231"/>
      <c r="AN4" s="214">
        <f>IF($P$4="","",$P$4)</f>
        <v>12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15.5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B</v>
      </c>
      <c r="BG4" s="4"/>
      <c r="BH4" s="82" t="s">
        <v>27</v>
      </c>
      <c r="BI4" s="107">
        <f>IF($M$4="","",$M$4)</f>
        <v>5.73</v>
      </c>
      <c r="BJ4" s="230" t="s">
        <v>14</v>
      </c>
      <c r="BK4" s="231"/>
      <c r="BL4" s="214">
        <f>IF($P$4="","",$P$4)</f>
        <v>12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15.5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B</v>
      </c>
      <c r="CE4" s="4"/>
      <c r="CF4" s="82" t="s">
        <v>27</v>
      </c>
      <c r="CG4" s="107">
        <f>IF($M$4="","",$M$4)</f>
        <v>5.73</v>
      </c>
      <c r="CH4" s="230" t="s">
        <v>14</v>
      </c>
      <c r="CI4" s="231"/>
      <c r="CJ4" s="214">
        <f>IF($P$4="","",$P$4)</f>
        <v>12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15.5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721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1.032258064516129</v>
      </c>
      <c r="Y6" s="29"/>
      <c r="Z6" s="78" t="s">
        <v>62</v>
      </c>
      <c r="AA6" s="309" t="str">
        <f>IF($C$6="","",$C$6)</f>
        <v>BDV20014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721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1.032258064516129</v>
      </c>
      <c r="AW6" s="29"/>
      <c r="AX6" s="78" t="s">
        <v>62</v>
      </c>
      <c r="AY6" s="309" t="str">
        <f>IF($C$6="","",$C$6)</f>
        <v>BDV20014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721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1.032258064516129</v>
      </c>
      <c r="BU6" s="29"/>
      <c r="BV6" s="78" t="s">
        <v>62</v>
      </c>
      <c r="BW6" s="309" t="str">
        <f>IF($C$6="","",$C$6)</f>
        <v>BDV20014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721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1.032258064516129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361940</v>
      </c>
      <c r="D8" s="424"/>
      <c r="E8" s="425"/>
      <c r="F8" s="418"/>
      <c r="G8" s="419"/>
      <c r="H8" s="354" t="s">
        <v>78</v>
      </c>
      <c r="I8" s="355"/>
      <c r="J8" s="133">
        <v>4.0999999999999996</v>
      </c>
      <c r="K8" s="28"/>
      <c r="L8" s="82" t="s">
        <v>28</v>
      </c>
      <c r="M8" s="56">
        <v>2.0799999999999999E-2</v>
      </c>
      <c r="N8" s="345" t="s">
        <v>29</v>
      </c>
      <c r="O8" s="346"/>
      <c r="P8" s="214">
        <f>IF(M8="","",M4/M8)</f>
        <v>275.48076923076928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361940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>
        <f>IF($J$8="","",$J$8)</f>
        <v>4.0999999999999996</v>
      </c>
      <c r="AI8" s="28"/>
      <c r="AJ8" s="82" t="s">
        <v>28</v>
      </c>
      <c r="AK8" s="108">
        <f>IF($M$8="","",$M$8)</f>
        <v>2.0799999999999999E-2</v>
      </c>
      <c r="AL8" s="345" t="s">
        <v>29</v>
      </c>
      <c r="AM8" s="346"/>
      <c r="AN8" s="214">
        <f>IF($P$8="","",$P$8)</f>
        <v>275.48076923076928</v>
      </c>
      <c r="AO8" s="216"/>
      <c r="AP8" s="28"/>
      <c r="AQ8" s="430" t="str">
        <f>IF($S$8="","",$S$8)</f>
        <v/>
      </c>
      <c r="AR8" s="431"/>
      <c r="AS8" s="431"/>
      <c r="AT8" s="431"/>
      <c r="AU8" s="431"/>
      <c r="AV8" s="432"/>
      <c r="AW8" s="29"/>
      <c r="AX8" s="76" t="s">
        <v>64</v>
      </c>
      <c r="AY8" s="317">
        <f>IF(AA8="","",$C$8)</f>
        <v>361940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>
        <f>IF($J$8="","",$J$8)</f>
        <v>4.0999999999999996</v>
      </c>
      <c r="BG8" s="28"/>
      <c r="BH8" s="82" t="s">
        <v>28</v>
      </c>
      <c r="BI8" s="108">
        <f>IF($M$8="","",$M$8)</f>
        <v>2.0799999999999999E-2</v>
      </c>
      <c r="BJ8" s="345" t="s">
        <v>29</v>
      </c>
      <c r="BK8" s="346"/>
      <c r="BL8" s="214">
        <f>IF($P$8="","",$P$8)</f>
        <v>275.48076923076928</v>
      </c>
      <c r="BM8" s="216"/>
      <c r="BN8" s="28"/>
      <c r="BO8" s="430" t="str">
        <f>IF($S$8="","",$S$8)</f>
        <v/>
      </c>
      <c r="BP8" s="431"/>
      <c r="BQ8" s="431"/>
      <c r="BR8" s="431"/>
      <c r="BS8" s="431"/>
      <c r="BT8" s="432"/>
      <c r="BU8" s="29"/>
      <c r="BV8" s="76" t="s">
        <v>64</v>
      </c>
      <c r="BW8" s="317">
        <f>IF(AY8="","",$C$8)</f>
        <v>361940</v>
      </c>
      <c r="BX8" s="317"/>
      <c r="BY8" s="318"/>
      <c r="BZ8" s="441" t="str">
        <f>IF(BB8="","",$F$8)</f>
        <v/>
      </c>
      <c r="CA8" s="442"/>
      <c r="CB8" s="354" t="s">
        <v>48</v>
      </c>
      <c r="CC8" s="355"/>
      <c r="CD8" s="135">
        <f>IF($J$8="","",$J$8)</f>
        <v>4.0999999999999996</v>
      </c>
      <c r="CE8" s="28"/>
      <c r="CF8" s="82" t="s">
        <v>28</v>
      </c>
      <c r="CG8" s="108">
        <f>IF($M$8="","",$M$8)</f>
        <v>2.0799999999999999E-2</v>
      </c>
      <c r="CH8" s="345" t="s">
        <v>29</v>
      </c>
      <c r="CI8" s="346"/>
      <c r="CJ8" s="214">
        <f>IF($P$8="","",$P$8)</f>
        <v>275.48076923076928</v>
      </c>
      <c r="CK8" s="216"/>
      <c r="CL8" s="28"/>
      <c r="CM8" s="430" t="str">
        <f>IF($S$8="","",$S$8)</f>
        <v/>
      </c>
      <c r="CN8" s="431"/>
      <c r="CO8" s="431"/>
      <c r="CP8" s="431"/>
      <c r="CQ8" s="431"/>
      <c r="CR8" s="432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33"/>
      <c r="AR9" s="434"/>
      <c r="AS9" s="434"/>
      <c r="AT9" s="434"/>
      <c r="AU9" s="434"/>
      <c r="AV9" s="435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33"/>
      <c r="BP9" s="434"/>
      <c r="BQ9" s="434"/>
      <c r="BR9" s="434"/>
      <c r="BS9" s="434"/>
      <c r="BT9" s="435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33"/>
      <c r="CN9" s="434"/>
      <c r="CO9" s="434"/>
      <c r="CP9" s="434"/>
      <c r="CQ9" s="434"/>
      <c r="CR9" s="435"/>
      <c r="CS9" s="29"/>
    </row>
    <row r="10" spans="2:97" ht="20.25" customHeight="1" thickBot="1" x14ac:dyDescent="0.25">
      <c r="B10" s="77" t="s">
        <v>63</v>
      </c>
      <c r="C10" s="217">
        <v>2000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2000</v>
      </c>
      <c r="AB10" s="356"/>
      <c r="AC10" s="357"/>
      <c r="AD10" s="439" t="str">
        <f>IF($F$10="","",$F$10)</f>
        <v/>
      </c>
      <c r="AE10" s="440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A02001-0013</v>
      </c>
      <c r="AM10" s="186"/>
      <c r="AN10" s="186"/>
      <c r="AO10" s="187"/>
      <c r="AP10" s="28"/>
      <c r="AQ10" s="436"/>
      <c r="AR10" s="437"/>
      <c r="AS10" s="437"/>
      <c r="AT10" s="437"/>
      <c r="AU10" s="437"/>
      <c r="AV10" s="438"/>
      <c r="AW10" s="5"/>
      <c r="AX10" s="77" t="s">
        <v>63</v>
      </c>
      <c r="AY10" s="356">
        <f>IF($C$10="","",$C$10)</f>
        <v>2000</v>
      </c>
      <c r="AZ10" s="356"/>
      <c r="BA10" s="357"/>
      <c r="BB10" s="439" t="str">
        <f>IF($F$10="","",$F$10)</f>
        <v/>
      </c>
      <c r="BC10" s="440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A02001-0013</v>
      </c>
      <c r="BK10" s="186"/>
      <c r="BL10" s="186"/>
      <c r="BM10" s="187"/>
      <c r="BN10" s="28"/>
      <c r="BO10" s="436"/>
      <c r="BP10" s="437"/>
      <c r="BQ10" s="437"/>
      <c r="BR10" s="437"/>
      <c r="BS10" s="437"/>
      <c r="BT10" s="438"/>
      <c r="BU10" s="5"/>
      <c r="BV10" s="77" t="s">
        <v>63</v>
      </c>
      <c r="BW10" s="356">
        <f>IF($C$10="","",$C$10)</f>
        <v>2000</v>
      </c>
      <c r="BX10" s="356"/>
      <c r="BY10" s="357"/>
      <c r="BZ10" s="439" t="str">
        <f>IF($F$10="","",$F$10)</f>
        <v/>
      </c>
      <c r="CA10" s="440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A02001-0013</v>
      </c>
      <c r="CI10" s="186"/>
      <c r="CJ10" s="186"/>
      <c r="CK10" s="187"/>
      <c r="CL10" s="28"/>
      <c r="CM10" s="436"/>
      <c r="CN10" s="437"/>
      <c r="CO10" s="437"/>
      <c r="CP10" s="437"/>
      <c r="CQ10" s="437"/>
      <c r="CR10" s="43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10.5</v>
      </c>
      <c r="AD14" s="118">
        <f t="shared" ref="AD14:AI14" si="0">F41</f>
        <v>15.5</v>
      </c>
      <c r="AE14" s="119">
        <f t="shared" si="0"/>
        <v>3325</v>
      </c>
      <c r="AF14" s="120">
        <f>H41</f>
        <v>2.0116346713205346</v>
      </c>
      <c r="AG14" s="118">
        <f t="shared" si="0"/>
        <v>13.5</v>
      </c>
      <c r="AH14" s="119">
        <f t="shared" si="0"/>
        <v>3325</v>
      </c>
      <c r="AI14" s="119">
        <f t="shared" si="0"/>
        <v>-1325</v>
      </c>
      <c r="AJ14" s="121">
        <f>L41</f>
        <v>7570.5</v>
      </c>
      <c r="AK14" s="64"/>
      <c r="AL14" s="358"/>
      <c r="AM14" s="359"/>
      <c r="AN14" s="360"/>
      <c r="AO14" s="361"/>
      <c r="AP14" s="362"/>
      <c r="AQ14" s="124">
        <f>S41</f>
        <v>3</v>
      </c>
      <c r="AR14" s="63"/>
      <c r="AS14" s="121">
        <f>U41</f>
        <v>425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10.5</v>
      </c>
      <c r="BB14" s="118">
        <f t="shared" ref="BB14" si="1">AD41</f>
        <v>15.5</v>
      </c>
      <c r="BC14" s="119">
        <f t="shared" ref="BC14" si="2">AE41</f>
        <v>3325</v>
      </c>
      <c r="BD14" s="120">
        <f>AF41</f>
        <v>2.0116346713205346</v>
      </c>
      <c r="BE14" s="118">
        <f t="shared" ref="BE14" si="3">AG41</f>
        <v>13.5</v>
      </c>
      <c r="BF14" s="119">
        <f t="shared" ref="BF14" si="4">AH41</f>
        <v>3325</v>
      </c>
      <c r="BG14" s="119">
        <f t="shared" ref="BG14" si="5">AI41</f>
        <v>-1325</v>
      </c>
      <c r="BH14" s="121">
        <f>AJ41</f>
        <v>7570.5</v>
      </c>
      <c r="BI14" s="64"/>
      <c r="BJ14" s="358"/>
      <c r="BK14" s="359"/>
      <c r="BL14" s="360"/>
      <c r="BM14" s="361"/>
      <c r="BN14" s="362"/>
      <c r="BO14" s="124">
        <f>AQ41</f>
        <v>3</v>
      </c>
      <c r="BP14" s="63"/>
      <c r="BQ14" s="121">
        <f>AS41</f>
        <v>425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10.5</v>
      </c>
      <c r="BZ14" s="118">
        <f t="shared" ref="BZ14" si="6">BB41</f>
        <v>15.5</v>
      </c>
      <c r="CA14" s="119">
        <f t="shared" ref="CA14" si="7">BC41</f>
        <v>3325</v>
      </c>
      <c r="CB14" s="120">
        <f>BD41</f>
        <v>2.0116346713205346</v>
      </c>
      <c r="CC14" s="118">
        <f t="shared" ref="CC14" si="8">BE41</f>
        <v>13.5</v>
      </c>
      <c r="CD14" s="119">
        <f t="shared" ref="CD14" si="9">BF41</f>
        <v>3325</v>
      </c>
      <c r="CE14" s="119">
        <f t="shared" ref="CE14" si="10">BG41</f>
        <v>-1325</v>
      </c>
      <c r="CF14" s="121">
        <f>BH41</f>
        <v>7570.5</v>
      </c>
      <c r="CG14" s="64"/>
      <c r="CH14" s="358"/>
      <c r="CI14" s="359"/>
      <c r="CJ14" s="360"/>
      <c r="CK14" s="361"/>
      <c r="CL14" s="362"/>
      <c r="CM14" s="124">
        <f>BO41</f>
        <v>3</v>
      </c>
      <c r="CN14" s="63"/>
      <c r="CO14" s="121">
        <f>BQ41</f>
        <v>425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42060</v>
      </c>
      <c r="C15" s="162" t="s">
        <v>81</v>
      </c>
      <c r="D15" s="138">
        <v>3548</v>
      </c>
      <c r="E15" s="138">
        <v>0</v>
      </c>
      <c r="F15" s="141">
        <v>5</v>
      </c>
      <c r="G15" s="142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2000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67"/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3325</v>
      </c>
      <c r="AI15" s="100">
        <f>C$10-AH15</f>
        <v>-1325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3325</v>
      </c>
      <c r="BG15" s="100">
        <f>$C$10-BF15</f>
        <v>-1325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3325</v>
      </c>
      <c r="CE15" s="100">
        <f>$C$10-CD15</f>
        <v>-1325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42061</v>
      </c>
      <c r="C16" s="162" t="s">
        <v>81</v>
      </c>
      <c r="D16" s="138">
        <v>3548</v>
      </c>
      <c r="E16" s="138">
        <v>0</v>
      </c>
      <c r="F16" s="140">
        <v>6.5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1.5</v>
      </c>
      <c r="T16" s="147">
        <v>1</v>
      </c>
      <c r="U16" s="147">
        <v>0</v>
      </c>
      <c r="V16" s="167" t="s">
        <v>82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3325</v>
      </c>
      <c r="AI16" s="100">
        <f t="shared" ref="AI16:AI40" si="19">C$10-AH16</f>
        <v>-1325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3325</v>
      </c>
      <c r="BG16" s="100">
        <f t="shared" ref="BG16:BG40" si="25">$C$10-BF16</f>
        <v>-1325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3325</v>
      </c>
      <c r="CE16" s="100">
        <f t="shared" ref="CE16:CE40" si="31">$C$10-CD16</f>
        <v>-1325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42062</v>
      </c>
      <c r="C17" s="162" t="s">
        <v>81</v>
      </c>
      <c r="D17" s="138">
        <v>3548</v>
      </c>
      <c r="E17" s="138">
        <v>2.5</v>
      </c>
      <c r="F17" s="140">
        <v>4</v>
      </c>
      <c r="G17" s="142">
        <v>650</v>
      </c>
      <c r="H17" s="98">
        <f t="shared" si="12"/>
        <v>0.3932518906340895</v>
      </c>
      <c r="I17" s="99">
        <f t="shared" si="13"/>
        <v>8</v>
      </c>
      <c r="J17" s="100">
        <f>SUM(G$14:G17)</f>
        <v>650</v>
      </c>
      <c r="K17" s="100">
        <f t="shared" si="11"/>
        <v>1350</v>
      </c>
      <c r="L17" s="101">
        <f t="shared" si="14"/>
        <v>1802.5</v>
      </c>
      <c r="M17" s="102">
        <f t="shared" si="15"/>
        <v>650</v>
      </c>
      <c r="N17" s="179">
        <f t="shared" si="16"/>
        <v>0.36061026352288489</v>
      </c>
      <c r="O17" s="180"/>
      <c r="P17" s="164"/>
      <c r="Q17" s="165"/>
      <c r="R17" s="166"/>
      <c r="S17" s="145">
        <v>1.5</v>
      </c>
      <c r="T17" s="147">
        <v>4</v>
      </c>
      <c r="U17" s="147">
        <v>0</v>
      </c>
      <c r="V17" s="167" t="s">
        <v>83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3325</v>
      </c>
      <c r="AI17" s="100">
        <f t="shared" si="19"/>
        <v>-1325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3325</v>
      </c>
      <c r="BG17" s="100">
        <f t="shared" si="25"/>
        <v>-1325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3325</v>
      </c>
      <c r="CE17" s="100">
        <f t="shared" si="31"/>
        <v>-1325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/>
      <c r="C18" s="426" t="s">
        <v>88</v>
      </c>
      <c r="D18" s="427"/>
      <c r="E18" s="138">
        <f>SUM(E15:E17)</f>
        <v>2.5</v>
      </c>
      <c r="F18" s="140">
        <f>SUM(F15:F17)</f>
        <v>15.5</v>
      </c>
      <c r="G18" s="142">
        <f>SUM(G15:G17)</f>
        <v>650</v>
      </c>
      <c r="H18" s="98">
        <f t="shared" si="12"/>
        <v>0.3932518906340895</v>
      </c>
      <c r="I18" s="99">
        <f t="shared" si="13"/>
        <v>21</v>
      </c>
      <c r="J18" s="100">
        <f>SUM(G$14:G18)</f>
        <v>1300</v>
      </c>
      <c r="K18" s="100">
        <f t="shared" si="11"/>
        <v>700</v>
      </c>
      <c r="L18" s="101">
        <f t="shared" si="14"/>
        <v>1802.5</v>
      </c>
      <c r="M18" s="102">
        <f t="shared" si="15"/>
        <v>650</v>
      </c>
      <c r="N18" s="179">
        <f t="shared" si="16"/>
        <v>0.36061026352288489</v>
      </c>
      <c r="O18" s="180"/>
      <c r="P18" s="164"/>
      <c r="Q18" s="165"/>
      <c r="R18" s="166"/>
      <c r="S18" s="145">
        <f>SUM(S15:S17)</f>
        <v>3</v>
      </c>
      <c r="T18" s="147"/>
      <c r="U18" s="147"/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3325</v>
      </c>
      <c r="AI18" s="100">
        <f t="shared" si="19"/>
        <v>-1325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3325</v>
      </c>
      <c r="BG18" s="100">
        <f t="shared" si="25"/>
        <v>-1325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3325</v>
      </c>
      <c r="CE18" s="100">
        <f t="shared" si="31"/>
        <v>-1325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/>
      <c r="C19" s="428" t="s">
        <v>89</v>
      </c>
      <c r="D19" s="429"/>
      <c r="E19" s="138">
        <v>-2.5</v>
      </c>
      <c r="F19" s="140">
        <v>-15.5</v>
      </c>
      <c r="G19" s="142">
        <v>-650</v>
      </c>
      <c r="H19" s="98">
        <f t="shared" si="12"/>
        <v>-0.3932518906340895</v>
      </c>
      <c r="I19" s="99">
        <f t="shared" si="13"/>
        <v>-21</v>
      </c>
      <c r="J19" s="100">
        <f>SUM(G$14:G19)</f>
        <v>650</v>
      </c>
      <c r="K19" s="100">
        <f t="shared" si="11"/>
        <v>1350</v>
      </c>
      <c r="L19" s="101">
        <f t="shared" si="14"/>
        <v>-1802.5</v>
      </c>
      <c r="M19" s="102">
        <f t="shared" si="15"/>
        <v>-650</v>
      </c>
      <c r="N19" s="179">
        <f t="shared" si="16"/>
        <v>0.36061026352288489</v>
      </c>
      <c r="O19" s="180"/>
      <c r="P19" s="164"/>
      <c r="Q19" s="165"/>
      <c r="R19" s="166"/>
      <c r="S19" s="145">
        <v>-3</v>
      </c>
      <c r="T19" s="147"/>
      <c r="U19" s="147"/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3325</v>
      </c>
      <c r="AI19" s="100">
        <f t="shared" si="19"/>
        <v>-1325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3325</v>
      </c>
      <c r="BG19" s="100">
        <f t="shared" si="25"/>
        <v>-1325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3325</v>
      </c>
      <c r="CE19" s="100">
        <f t="shared" si="31"/>
        <v>-1325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42065</v>
      </c>
      <c r="C20" s="163" t="s">
        <v>81</v>
      </c>
      <c r="D20" s="138">
        <v>3548</v>
      </c>
      <c r="E20" s="138">
        <v>8</v>
      </c>
      <c r="F20" s="140">
        <v>0</v>
      </c>
      <c r="G20" s="142">
        <v>2675</v>
      </c>
      <c r="H20" s="98">
        <f t="shared" si="12"/>
        <v>1.6183827806864453</v>
      </c>
      <c r="I20" s="99">
        <f t="shared" si="13"/>
        <v>8</v>
      </c>
      <c r="J20" s="100">
        <f>SUM(G$14:G20)</f>
        <v>3325</v>
      </c>
      <c r="K20" s="100">
        <f t="shared" si="11"/>
        <v>-1325</v>
      </c>
      <c r="L20" s="101">
        <f t="shared" si="14"/>
        <v>5768</v>
      </c>
      <c r="M20" s="102">
        <f t="shared" si="15"/>
        <v>2675</v>
      </c>
      <c r="N20" s="179">
        <f t="shared" si="16"/>
        <v>0.46376560332871014</v>
      </c>
      <c r="O20" s="180"/>
      <c r="P20" s="164" t="s">
        <v>90</v>
      </c>
      <c r="Q20" s="165"/>
      <c r="R20" s="166"/>
      <c r="S20" s="145">
        <v>0</v>
      </c>
      <c r="T20" s="147">
        <v>0</v>
      </c>
      <c r="U20" s="147">
        <v>425</v>
      </c>
      <c r="V20" s="170" t="s">
        <v>93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3325</v>
      </c>
      <c r="AI20" s="100">
        <f t="shared" si="19"/>
        <v>-1325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3325</v>
      </c>
      <c r="BG20" s="100">
        <f t="shared" si="25"/>
        <v>-1325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3325</v>
      </c>
      <c r="CE20" s="100">
        <f t="shared" si="31"/>
        <v>-1325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3325</v>
      </c>
      <c r="K21" s="100">
        <f t="shared" si="11"/>
        <v>-1325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70" t="s">
        <v>91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3325</v>
      </c>
      <c r="AI21" s="100">
        <f t="shared" si="19"/>
        <v>-1325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3325</v>
      </c>
      <c r="BG21" s="100">
        <f t="shared" si="25"/>
        <v>-1325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3325</v>
      </c>
      <c r="CE21" s="100">
        <f t="shared" si="31"/>
        <v>-1325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3325</v>
      </c>
      <c r="K22" s="100">
        <f t="shared" si="11"/>
        <v>-1325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 t="s">
        <v>92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3325</v>
      </c>
      <c r="AI22" s="100">
        <f t="shared" si="19"/>
        <v>-1325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3325</v>
      </c>
      <c r="BG22" s="100">
        <f t="shared" si="25"/>
        <v>-1325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3325</v>
      </c>
      <c r="CE22" s="100">
        <f t="shared" si="31"/>
        <v>-1325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3325</v>
      </c>
      <c r="K23" s="100">
        <f t="shared" si="11"/>
        <v>-1325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3325</v>
      </c>
      <c r="AI23" s="100">
        <f t="shared" si="19"/>
        <v>-1325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3325</v>
      </c>
      <c r="BG23" s="100">
        <f t="shared" si="25"/>
        <v>-1325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3325</v>
      </c>
      <c r="CE23" s="100">
        <f t="shared" si="31"/>
        <v>-1325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3325</v>
      </c>
      <c r="K24" s="100">
        <f t="shared" si="11"/>
        <v>-1325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3325</v>
      </c>
      <c r="AI24" s="100">
        <f t="shared" si="19"/>
        <v>-1325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3325</v>
      </c>
      <c r="BG24" s="100">
        <f t="shared" si="25"/>
        <v>-1325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3325</v>
      </c>
      <c r="CE24" s="100">
        <f t="shared" si="31"/>
        <v>-1325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3325</v>
      </c>
      <c r="K25" s="100">
        <f t="shared" si="11"/>
        <v>-1325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3325</v>
      </c>
      <c r="AI25" s="100">
        <f t="shared" si="19"/>
        <v>-1325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3325</v>
      </c>
      <c r="BG25" s="100">
        <f t="shared" si="25"/>
        <v>-1325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3325</v>
      </c>
      <c r="CE25" s="100">
        <f t="shared" si="31"/>
        <v>-1325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3325</v>
      </c>
      <c r="K26" s="100">
        <f t="shared" si="11"/>
        <v>-1325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3325</v>
      </c>
      <c r="AI26" s="100">
        <f t="shared" si="19"/>
        <v>-1325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3325</v>
      </c>
      <c r="BG26" s="100">
        <f t="shared" si="25"/>
        <v>-1325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3325</v>
      </c>
      <c r="CE26" s="100">
        <f t="shared" si="31"/>
        <v>-1325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3325</v>
      </c>
      <c r="K27" s="100">
        <f t="shared" si="11"/>
        <v>-1325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3325</v>
      </c>
      <c r="AI27" s="100">
        <f t="shared" si="19"/>
        <v>-1325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3325</v>
      </c>
      <c r="BG27" s="100">
        <f t="shared" si="25"/>
        <v>-1325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3325</v>
      </c>
      <c r="CE27" s="100">
        <f t="shared" si="31"/>
        <v>-1325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3325</v>
      </c>
      <c r="K28" s="100">
        <f t="shared" si="11"/>
        <v>-1325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3325</v>
      </c>
      <c r="AI28" s="100">
        <f t="shared" si="19"/>
        <v>-1325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3325</v>
      </c>
      <c r="BG28" s="100">
        <f t="shared" si="25"/>
        <v>-1325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3325</v>
      </c>
      <c r="CE28" s="100">
        <f t="shared" si="31"/>
        <v>-1325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3325</v>
      </c>
      <c r="K29" s="100">
        <f t="shared" si="11"/>
        <v>-1325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3325</v>
      </c>
      <c r="AI29" s="100">
        <f t="shared" si="19"/>
        <v>-1325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3325</v>
      </c>
      <c r="BG29" s="100">
        <f t="shared" si="25"/>
        <v>-1325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3325</v>
      </c>
      <c r="CE29" s="100">
        <f t="shared" si="31"/>
        <v>-1325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3325</v>
      </c>
      <c r="K30" s="100">
        <f t="shared" si="11"/>
        <v>-1325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3325</v>
      </c>
      <c r="AI30" s="100">
        <f t="shared" si="19"/>
        <v>-1325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3325</v>
      </c>
      <c r="BG30" s="100">
        <f t="shared" si="25"/>
        <v>-1325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3325</v>
      </c>
      <c r="CE30" s="100">
        <f t="shared" si="31"/>
        <v>-1325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3325</v>
      </c>
      <c r="K31" s="100">
        <f t="shared" si="11"/>
        <v>-1325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3325</v>
      </c>
      <c r="AI31" s="100">
        <f t="shared" si="19"/>
        <v>-1325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3325</v>
      </c>
      <c r="BG31" s="100">
        <f t="shared" si="25"/>
        <v>-1325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3325</v>
      </c>
      <c r="CE31" s="100">
        <f t="shared" si="31"/>
        <v>-1325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3325</v>
      </c>
      <c r="K32" s="100">
        <f t="shared" si="11"/>
        <v>-1325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3325</v>
      </c>
      <c r="AI32" s="100">
        <f t="shared" si="19"/>
        <v>-1325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3325</v>
      </c>
      <c r="BG32" s="100">
        <f t="shared" si="25"/>
        <v>-1325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3325</v>
      </c>
      <c r="CE32" s="100">
        <f t="shared" si="31"/>
        <v>-1325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3325</v>
      </c>
      <c r="K33" s="100">
        <f t="shared" si="11"/>
        <v>-1325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3325</v>
      </c>
      <c r="AI33" s="100">
        <f t="shared" si="19"/>
        <v>-1325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3325</v>
      </c>
      <c r="BG33" s="100">
        <f t="shared" si="25"/>
        <v>-1325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3325</v>
      </c>
      <c r="CE33" s="100">
        <f t="shared" si="31"/>
        <v>-1325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3325</v>
      </c>
      <c r="K34" s="100">
        <f t="shared" si="11"/>
        <v>-1325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3325</v>
      </c>
      <c r="AI34" s="100">
        <f t="shared" si="19"/>
        <v>-1325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3325</v>
      </c>
      <c r="BG34" s="100">
        <f t="shared" si="25"/>
        <v>-1325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3325</v>
      </c>
      <c r="CE34" s="100">
        <f t="shared" si="31"/>
        <v>-1325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3325</v>
      </c>
      <c r="K35" s="100">
        <f t="shared" si="11"/>
        <v>-1325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3325</v>
      </c>
      <c r="AI35" s="100">
        <f t="shared" si="19"/>
        <v>-1325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3325</v>
      </c>
      <c r="BG35" s="100">
        <f t="shared" si="25"/>
        <v>-1325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3325</v>
      </c>
      <c r="CE35" s="100">
        <f t="shared" si="31"/>
        <v>-1325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3325</v>
      </c>
      <c r="K36" s="100">
        <f t="shared" si="11"/>
        <v>-1325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3325</v>
      </c>
      <c r="AI36" s="100">
        <f t="shared" si="19"/>
        <v>-1325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3325</v>
      </c>
      <c r="BG36" s="100">
        <f t="shared" si="25"/>
        <v>-1325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3325</v>
      </c>
      <c r="CE36" s="100">
        <f t="shared" si="31"/>
        <v>-1325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3325</v>
      </c>
      <c r="K37" s="100">
        <f t="shared" si="11"/>
        <v>-1325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3325</v>
      </c>
      <c r="AI37" s="100">
        <f t="shared" si="19"/>
        <v>-1325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3325</v>
      </c>
      <c r="BG37" s="100">
        <f t="shared" si="25"/>
        <v>-1325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3325</v>
      </c>
      <c r="CE37" s="100">
        <f t="shared" si="31"/>
        <v>-1325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3325</v>
      </c>
      <c r="K38" s="100">
        <f t="shared" si="11"/>
        <v>-1325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3325</v>
      </c>
      <c r="AI38" s="100">
        <f t="shared" si="19"/>
        <v>-1325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3325</v>
      </c>
      <c r="BG38" s="100">
        <f t="shared" si="25"/>
        <v>-1325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3325</v>
      </c>
      <c r="CE38" s="100">
        <f t="shared" si="31"/>
        <v>-1325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3325</v>
      </c>
      <c r="K39" s="100">
        <f t="shared" si="11"/>
        <v>-1325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3325</v>
      </c>
      <c r="AI39" s="100">
        <f t="shared" si="19"/>
        <v>-1325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3325</v>
      </c>
      <c r="BG39" s="100">
        <f t="shared" si="25"/>
        <v>-1325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3325</v>
      </c>
      <c r="CE39" s="100">
        <f t="shared" si="31"/>
        <v>-1325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3325</v>
      </c>
      <c r="K40" s="100">
        <f t="shared" si="11"/>
        <v>-1325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3325</v>
      </c>
      <c r="AI40" s="100">
        <f t="shared" si="19"/>
        <v>-1325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3325</v>
      </c>
      <c r="BG40" s="100">
        <f t="shared" si="25"/>
        <v>-1325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3325</v>
      </c>
      <c r="CE40" s="100">
        <f t="shared" si="31"/>
        <v>-1325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10.5</v>
      </c>
      <c r="F41" s="114">
        <f>SUM(F15:F40)</f>
        <v>15.5</v>
      </c>
      <c r="G41" s="115">
        <f>SUM(G15:G40)</f>
        <v>3325</v>
      </c>
      <c r="H41" s="116">
        <f>SUM(H15:H40)</f>
        <v>2.0116346713205346</v>
      </c>
      <c r="I41" s="114">
        <f>IF(X4="",0,(SUM(I15:I40)-X4))</f>
        <v>13.5</v>
      </c>
      <c r="J41" s="115">
        <f>J40</f>
        <v>3325</v>
      </c>
      <c r="K41" s="115">
        <f>K40</f>
        <v>-1325</v>
      </c>
      <c r="L41" s="114">
        <f>SUM(L15:L40)</f>
        <v>7570.5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3</v>
      </c>
      <c r="T41" s="111"/>
      <c r="U41" s="123">
        <f>SUM(U15:U40)</f>
        <v>425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10.5</v>
      </c>
      <c r="AD41" s="114">
        <f>SUM(AD14:AD40)</f>
        <v>15.5</v>
      </c>
      <c r="AE41" s="115">
        <f>SUM(AE14:AE40)</f>
        <v>3325</v>
      </c>
      <c r="AF41" s="116">
        <f>SUM(AF14:AF40)</f>
        <v>2.0116346713205346</v>
      </c>
      <c r="AG41" s="114">
        <f>SUM(AG14:AG40)</f>
        <v>13.5</v>
      </c>
      <c r="AH41" s="115">
        <f>AH40</f>
        <v>3325</v>
      </c>
      <c r="AI41" s="115">
        <f>AI40</f>
        <v>-1325</v>
      </c>
      <c r="AJ41" s="114">
        <f>SUM(AJ14:AJ40)</f>
        <v>7570.5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3</v>
      </c>
      <c r="AR41" s="68"/>
      <c r="AS41" s="125">
        <f>SUM(AS14:AS40)</f>
        <v>425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10.5</v>
      </c>
      <c r="BB41" s="114">
        <f>SUM(BB14:BB40)</f>
        <v>15.5</v>
      </c>
      <c r="BC41" s="115">
        <f>SUM(BC14:BC40)</f>
        <v>3325</v>
      </c>
      <c r="BD41" s="116">
        <f>SUM(BD14:BD40)</f>
        <v>2.0116346713205346</v>
      </c>
      <c r="BE41" s="114">
        <f>SUM(BE14:BE40)</f>
        <v>13.5</v>
      </c>
      <c r="BF41" s="115">
        <f>BF40</f>
        <v>3325</v>
      </c>
      <c r="BG41" s="115">
        <f>BG40</f>
        <v>-1325</v>
      </c>
      <c r="BH41" s="114">
        <f>SUM(BH14:BH40)</f>
        <v>7570.5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3</v>
      </c>
      <c r="BP41" s="114"/>
      <c r="BQ41" s="125">
        <f>SUM(BQ14:BQ40)</f>
        <v>425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10.5</v>
      </c>
      <c r="BZ41" s="114">
        <f>SUM(BZ14:BZ40)</f>
        <v>15.5</v>
      </c>
      <c r="CA41" s="115">
        <f>SUM(CA14:CA40)</f>
        <v>3325</v>
      </c>
      <c r="CB41" s="116">
        <f>SUM(CB14:CB40)</f>
        <v>2.0116346713205346</v>
      </c>
      <c r="CC41" s="114">
        <f>SUM(CC14:CC40)</f>
        <v>13.5</v>
      </c>
      <c r="CD41" s="115">
        <f>CD40</f>
        <v>3325</v>
      </c>
      <c r="CE41" s="115">
        <f>CE40</f>
        <v>-1325</v>
      </c>
      <c r="CF41" s="114">
        <f>SUM(CF14:CF40)</f>
        <v>7570.5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3</v>
      </c>
      <c r="CN41" s="114"/>
      <c r="CO41" s="125">
        <f>SUM(CO14:CO40)</f>
        <v>425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7570.5</v>
      </c>
      <c r="E43" s="259" t="s">
        <v>58</v>
      </c>
      <c r="F43" s="259"/>
      <c r="G43" s="260"/>
      <c r="H43" s="79">
        <v>2460</v>
      </c>
      <c r="I43" s="80">
        <v>1</v>
      </c>
      <c r="J43" s="410" t="s">
        <v>32</v>
      </c>
      <c r="K43" s="411"/>
      <c r="L43" s="94">
        <f>CF43</f>
        <v>1.5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7570.5</v>
      </c>
      <c r="AC43" s="259" t="s">
        <v>58</v>
      </c>
      <c r="AD43" s="259"/>
      <c r="AE43" s="260"/>
      <c r="AF43" s="132">
        <f>IF($H$43="","",$H$43)</f>
        <v>2460</v>
      </c>
      <c r="AG43" s="80">
        <v>1</v>
      </c>
      <c r="AH43" s="410" t="s">
        <v>32</v>
      </c>
      <c r="AI43" s="411"/>
      <c r="AJ43" s="94">
        <f>CF43</f>
        <v>1.5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7570.5</v>
      </c>
      <c r="BA43" s="259" t="s">
        <v>58</v>
      </c>
      <c r="BB43" s="259"/>
      <c r="BC43" s="260"/>
      <c r="BD43" s="132">
        <f>IF($H$43="","",$H$43)</f>
        <v>2460</v>
      </c>
      <c r="BE43" s="80">
        <v>1</v>
      </c>
      <c r="BF43" s="410" t="s">
        <v>32</v>
      </c>
      <c r="BG43" s="411"/>
      <c r="BH43" s="94">
        <f>CF43</f>
        <v>1.5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7570.5</v>
      </c>
      <c r="BY43" s="259" t="s">
        <v>58</v>
      </c>
      <c r="BZ43" s="259"/>
      <c r="CA43" s="260"/>
      <c r="CB43" s="132">
        <f>IF($H$43="","",$H$43)</f>
        <v>2460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0.43920480813684698</v>
      </c>
      <c r="E44" s="404" t="s">
        <v>54</v>
      </c>
      <c r="F44" s="404"/>
      <c r="G44" s="405"/>
      <c r="H44" s="92">
        <f>IF(CO41=0,"",CO41)</f>
        <v>425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0.43920480813684698</v>
      </c>
      <c r="AC44" s="404" t="s">
        <v>54</v>
      </c>
      <c r="AD44" s="404"/>
      <c r="AE44" s="405"/>
      <c r="AF44" s="92">
        <f>IF($H$44="","",$H$44)</f>
        <v>425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0.43920480813684698</v>
      </c>
      <c r="BA44" s="404" t="s">
        <v>54</v>
      </c>
      <c r="BB44" s="404"/>
      <c r="BC44" s="405"/>
      <c r="BD44" s="92">
        <f>IF($H$44="","",$H$44)</f>
        <v>425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0.43920480813684698</v>
      </c>
      <c r="BY44" s="404" t="s">
        <v>54</v>
      </c>
      <c r="BZ44" s="404"/>
      <c r="CA44" s="405"/>
      <c r="CB44" s="92">
        <f>IF($H$44="","",$H$44)</f>
        <v>425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3325</v>
      </c>
      <c r="E45" s="404" t="s">
        <v>55</v>
      </c>
      <c r="F45" s="404"/>
      <c r="G45" s="405"/>
      <c r="H45" s="92">
        <f>IF(P4="","",(P4*2))</f>
        <v>24</v>
      </c>
      <c r="I45" s="71">
        <v>3</v>
      </c>
      <c r="J45" s="254" t="s">
        <v>34</v>
      </c>
      <c r="K45" s="255"/>
      <c r="L45" s="96">
        <f>$CF$45</f>
        <v>0</v>
      </c>
      <c r="M45" s="273">
        <v>42062</v>
      </c>
      <c r="N45" s="274"/>
      <c r="O45" s="264" t="s">
        <v>84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3325</v>
      </c>
      <c r="AC45" s="404" t="s">
        <v>55</v>
      </c>
      <c r="AD45" s="404"/>
      <c r="AE45" s="405"/>
      <c r="AF45" s="92">
        <f>IF($H$45="","",$H$45)</f>
        <v>24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42062</v>
      </c>
      <c r="AL45" s="397"/>
      <c r="AM45" s="382" t="str">
        <f>IF($O$45="","",$O$45)</f>
        <v>12:10pm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Z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3325</v>
      </c>
      <c r="BA45" s="404" t="s">
        <v>55</v>
      </c>
      <c r="BB45" s="404"/>
      <c r="BC45" s="405"/>
      <c r="BD45" s="92">
        <f>IF($H$45="","",$H$45)</f>
        <v>24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42062</v>
      </c>
      <c r="BJ45" s="397"/>
      <c r="BK45" s="382" t="str">
        <f>IF($O$45="","",$O$45)</f>
        <v>12:10pm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Z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3325</v>
      </c>
      <c r="BY45" s="404" t="s">
        <v>55</v>
      </c>
      <c r="BZ45" s="404"/>
      <c r="CA45" s="405"/>
      <c r="CB45" s="92">
        <f>IF($H$45="","",$H$45)</f>
        <v>24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42062</v>
      </c>
      <c r="CH45" s="397"/>
      <c r="CI45" s="382" t="str">
        <f>IF($O$45="","",$O$45)</f>
        <v>12:10pm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Z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-416</v>
      </c>
      <c r="I46" s="71">
        <v>4</v>
      </c>
      <c r="J46" s="372" t="s">
        <v>37</v>
      </c>
      <c r="K46" s="373"/>
      <c r="L46" s="96">
        <f>$CF$46</f>
        <v>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-416</v>
      </c>
      <c r="AG46" s="71">
        <v>4</v>
      </c>
      <c r="AH46" s="372" t="s">
        <v>37</v>
      </c>
      <c r="AI46" s="373"/>
      <c r="AJ46" s="96">
        <f>$CF$46</f>
        <v>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-416</v>
      </c>
      <c r="BE46" s="71">
        <v>4</v>
      </c>
      <c r="BF46" s="372" t="s">
        <v>37</v>
      </c>
      <c r="BG46" s="373"/>
      <c r="BH46" s="96">
        <f>$CF$46</f>
        <v>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-416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8.6527999999999992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8.6527999999999992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8.6527999999999992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8.6527999999999992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8:D18"/>
    <mergeCell ref="C19:D19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2015-03-18T19:49:28Z</cp:lastPrinted>
  <dcterms:created xsi:type="dcterms:W3CDTF">2004-06-10T22:10:31Z</dcterms:created>
  <dcterms:modified xsi:type="dcterms:W3CDTF">2015-03-18T19:49:38Z</dcterms:modified>
</cp:coreProperties>
</file>