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AE41" i="51"/>
  <c r="BC14" i="51" s="1"/>
  <c r="BF40" i="51" s="1"/>
  <c r="BF41" i="51" s="1"/>
  <c r="CD14" i="51" s="1"/>
  <c r="AH21" i="51"/>
  <c r="AH31" i="51"/>
  <c r="AH23" i="51"/>
  <c r="AH37" i="51"/>
  <c r="AH29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7" i="51"/>
  <c r="BF18" i="51" l="1"/>
  <c r="BF20" i="51"/>
  <c r="BF34" i="51"/>
  <c r="BF39" i="51"/>
  <c r="BF30" i="51"/>
  <c r="BF29" i="51"/>
  <c r="BF25" i="51"/>
  <c r="BF28" i="51"/>
  <c r="BF33" i="51"/>
  <c r="BF15" i="51"/>
  <c r="BF38" i="51"/>
  <c r="BF22" i="51"/>
  <c r="BF37" i="51"/>
  <c r="BF23" i="51"/>
  <c r="BF36" i="51"/>
  <c r="BF26" i="51"/>
  <c r="BC41" i="51"/>
  <c r="CA14" i="51" s="1"/>
  <c r="CD35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8" i="51"/>
  <c r="CD27" i="51"/>
  <c r="CD28" i="51"/>
  <c r="CA41" i="51"/>
  <c r="D45" i="51" s="1"/>
  <c r="BX45" i="51" s="1"/>
  <c r="CD32" i="51"/>
  <c r="CD15" i="51"/>
  <c r="CD17" i="51"/>
  <c r="CD36" i="51"/>
  <c r="CD30" i="51"/>
  <c r="CD19" i="51"/>
  <c r="CD21" i="51"/>
  <c r="CD37" i="51"/>
  <c r="CD24" i="51"/>
  <c r="CD18" i="51"/>
  <c r="CD34" i="51"/>
  <c r="CD23" i="51"/>
  <c r="CD39" i="51"/>
  <c r="CD25" i="51"/>
  <c r="CD40" i="51"/>
  <c r="CD41" i="51" s="1"/>
  <c r="CD29" i="51"/>
  <c r="CD16" i="51"/>
  <c r="CD26" i="51"/>
  <c r="CD31" i="51"/>
  <c r="CD33" i="51"/>
  <c r="CD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<sst xmlns="http://schemas.openxmlformats.org/spreadsheetml/2006/main" count="345" uniqueCount="105">
  <si>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</si>
  <si>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</si>
  <si>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</si>
  <si>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</si>
  <si>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</si>
  <si>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</si>
  <si>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</si>
  <si>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</si>
  <si>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</si>
  <si>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</si>
  <si>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</si>
  <si>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</si>
  <si>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</si>
  <si>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</si>
  <si>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</si>
  <si>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</si>
  <si>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</si>
  <si>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</si>
  <si>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</si>
  <si>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</si>
  <si>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</si>
  <si>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</si>
  <si>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</si>
  <si>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</si>
  <si>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</si>
  <si>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</si>
  <si>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</si>
  <si>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</si>
  <si>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</si>
  <si>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</si>
  <si>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</si>
  <si>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</si>
  <si>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</si>
  <si>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</si>
  <si>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</si>
  <si>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</si>
  <si>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</si>
  <si>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</si>
  <si>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</si>
  <si>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</si>
  <si>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</si>
  <si>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</si>
  <si>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</si>
  <si>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</si>
  <si>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</si>
  <si>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</si>
  <si>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</si>
  <si>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</si>
  <si>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</si>
  <si>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</si>
  <si>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</si>
  <si>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</si>
  <si>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</si>
  <si>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</si>
  <si>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</si>
  <si>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</si>
  <si>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</si>
  <si>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</si>
  <si>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</si>
  <si>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</si>
  <si>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</si>
  <si>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</si>
  <si>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</si>
  <si>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</si>
  <si>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</si>
  <si>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</si>
  <si>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</si>
  <si>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</si>
  <si>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</si>
  <si>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</si>
  <si>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</si>
  <si>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</si>
  <si>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</si>
  <si>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</si>
  <si>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</si>
  <si>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</si>
  <si>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ESV3830</t>
  </si>
  <si>
    <t>A02002-0022</t>
  </si>
  <si>
    <t>Standard      1 1/4"</t>
  </si>
  <si>
    <t>A2</t>
  </si>
  <si>
    <t>A</t>
  </si>
  <si>
    <t>NB</t>
  </si>
  <si>
    <t>Work on A3</t>
  </si>
  <si>
    <t>7/20 TL</t>
  </si>
  <si>
    <t>1on1-per-AW</t>
  </si>
  <si>
    <t>DH</t>
  </si>
  <si>
    <t>Lunch</t>
  </si>
  <si>
    <t>Work on A3/mvd to A15</t>
  </si>
  <si>
    <t>Trouble with part chute</t>
  </si>
  <si>
    <t>748443E</t>
  </si>
  <si>
    <t>Gary</t>
  </si>
  <si>
    <t>Reamers</t>
  </si>
  <si>
    <t>Work on A13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</si>
  <si>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Fair</t>
    </r>
  </si>
  <si>
    <t>645am</t>
  </si>
  <si>
    <t>yes</t>
  </si>
  <si>
    <t>ok</t>
  </si>
  <si>
    <t>VG</t>
  </si>
  <si>
    <t>Part chute</t>
  </si>
  <si>
    <t>4hr sort parts</t>
  </si>
  <si>
    <t>1on1-per-DE</t>
  </si>
  <si>
    <t>Clean-up</t>
  </si>
  <si>
    <t>JOB OUT</t>
  </si>
  <si>
    <t>NO PARTS AT MACH-AW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</si>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</sst>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38" sqref="C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9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A2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A2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A2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80</v>
      </c>
      <c r="K4" s="4"/>
      <c r="L4" s="82" t="s">
        <v>27</v>
      </c>
      <c r="M4" s="50">
        <v>18.100000000000001</v>
      </c>
      <c r="N4" s="357" t="s">
        <v>14</v>
      </c>
      <c r="O4" s="358"/>
      <c r="P4" s="296">
        <f>IF(M6="","",(ROUNDUP((C10*M8/M4/M6),0)*M6))</f>
        <v>72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71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A</v>
      </c>
      <c r="AI4" s="4"/>
      <c r="AJ4" s="82" t="s">
        <v>27</v>
      </c>
      <c r="AK4" s="107">
        <f>IF($M$4="","",$M$4)</f>
        <v>18.100000000000001</v>
      </c>
      <c r="AL4" s="357" t="s">
        <v>14</v>
      </c>
      <c r="AM4" s="358"/>
      <c r="AN4" s="296">
        <f>IF($P$4="","",$P$4)</f>
        <v>72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71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A</v>
      </c>
      <c r="BG4" s="4"/>
      <c r="BH4" s="82" t="s">
        <v>27</v>
      </c>
      <c r="BI4" s="107">
        <f>IF($M$4="","",$M$4)</f>
        <v>18.100000000000001</v>
      </c>
      <c r="BJ4" s="357" t="s">
        <v>14</v>
      </c>
      <c r="BK4" s="358"/>
      <c r="BL4" s="296">
        <f>IF($P$4="","",$P$4)</f>
        <v>72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71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A</v>
      </c>
      <c r="CE4" s="4"/>
      <c r="CF4" s="82" t="s">
        <v>27</v>
      </c>
      <c r="CG4" s="107">
        <f>IF($M$4="","",$M$4)</f>
        <v>18.100000000000001</v>
      </c>
      <c r="CH4" s="357" t="s">
        <v>14</v>
      </c>
      <c r="CI4" s="358"/>
      <c r="CJ4" s="296">
        <f>IF($P$4="","",$P$4)</f>
        <v>72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71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30">
        <v>274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6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0.22535211267605634</v>
      </c>
      <c r="Y6" s="29"/>
      <c r="Z6" s="78" t="s">
        <v>62</v>
      </c>
      <c r="AA6" s="321" t="str">
        <f>IF($C$6="","",$C$6)</f>
        <v>ESV3830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274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6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0.22535211267605634</v>
      </c>
      <c r="AW6" s="29"/>
      <c r="AX6" s="78" t="s">
        <v>62</v>
      </c>
      <c r="AY6" s="321" t="str">
        <f>IF($C$6="","",$C$6)</f>
        <v>ESV3830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274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6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0.22535211267605634</v>
      </c>
      <c r="BU6" s="29"/>
      <c r="BV6" s="78" t="s">
        <v>62</v>
      </c>
      <c r="BW6" s="321" t="str">
        <f>IF($C$6="","",$C$6)</f>
        <v>ESV3830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274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6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0.22535211267605634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375354</v>
      </c>
      <c r="D8" s="369"/>
      <c r="E8" s="370"/>
      <c r="F8" s="363">
        <v>379108</v>
      </c>
      <c r="G8" s="364"/>
      <c r="H8" s="292" t="s">
        <v>78</v>
      </c>
      <c r="I8" s="293"/>
      <c r="J8" s="132">
        <v>10</v>
      </c>
      <c r="K8" s="28"/>
      <c r="L8" s="82" t="s">
        <v>28</v>
      </c>
      <c r="M8" s="56">
        <v>0.25140000000000001</v>
      </c>
      <c r="N8" s="294" t="s">
        <v>29</v>
      </c>
      <c r="O8" s="295"/>
      <c r="P8" s="296">
        <f>IF(M8="","",M4/M8)</f>
        <v>71.996817820206843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375354</v>
      </c>
      <c r="AB8" s="288"/>
      <c r="AC8" s="289"/>
      <c r="AD8" s="359">
        <f>IF(F8="","",$F$8)</f>
        <v>379108</v>
      </c>
      <c r="AE8" s="360"/>
      <c r="AF8" s="292" t="s">
        <v>48</v>
      </c>
      <c r="AG8" s="293"/>
      <c r="AH8" s="134">
        <f>IF($J$8="","",$J$8)</f>
        <v>10</v>
      </c>
      <c r="AI8" s="28"/>
      <c r="AJ8" s="82" t="s">
        <v>28</v>
      </c>
      <c r="AK8" s="108">
        <f>IF($M$8="","",$M$8)</f>
        <v>0.25140000000000001</v>
      </c>
      <c r="AL8" s="294" t="s">
        <v>29</v>
      </c>
      <c r="AM8" s="295"/>
      <c r="AN8" s="296">
        <f>IF($P$8="","",$P$8)</f>
        <v>71.996817820206843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375354</v>
      </c>
      <c r="AZ8" s="288"/>
      <c r="BA8" s="289"/>
      <c r="BB8" s="359">
        <f>IF(AD8="","",$F$8)</f>
        <v>379108</v>
      </c>
      <c r="BC8" s="360"/>
      <c r="BD8" s="292" t="s">
        <v>48</v>
      </c>
      <c r="BE8" s="293"/>
      <c r="BF8" s="134">
        <f>IF($J$8="","",$J$8)</f>
        <v>10</v>
      </c>
      <c r="BG8" s="28"/>
      <c r="BH8" s="82" t="s">
        <v>28</v>
      </c>
      <c r="BI8" s="108">
        <f>IF($M$8="","",$M$8)</f>
        <v>0.25140000000000001</v>
      </c>
      <c r="BJ8" s="294" t="s">
        <v>29</v>
      </c>
      <c r="BK8" s="295"/>
      <c r="BL8" s="296">
        <f>IF($P$8="","",$P$8)</f>
        <v>71.996817820206843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375354</v>
      </c>
      <c r="BX8" s="288"/>
      <c r="BY8" s="289"/>
      <c r="BZ8" s="290">
        <f>IF(BB8="","",$F$8)</f>
        <v>379108</v>
      </c>
      <c r="CA8" s="291"/>
      <c r="CB8" s="292" t="s">
        <v>48</v>
      </c>
      <c r="CC8" s="293"/>
      <c r="CD8" s="134">
        <f>IF($J$8="","",$J$8)</f>
        <v>10</v>
      </c>
      <c r="CE8" s="28"/>
      <c r="CF8" s="82" t="s">
        <v>28</v>
      </c>
      <c r="CG8" s="108">
        <f>IF($M$8="","",$M$8)</f>
        <v>0.25140000000000001</v>
      </c>
      <c r="CH8" s="294" t="s">
        <v>29</v>
      </c>
      <c r="CI8" s="295"/>
      <c r="CJ8" s="296">
        <f>IF($P$8="","",$P$8)</f>
        <v>71.996817820206843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9">
        <v>5000</v>
      </c>
      <c r="D10" s="419"/>
      <c r="E10" s="420"/>
      <c r="F10" s="361" t="s">
        <v>83</v>
      </c>
      <c r="G10" s="362"/>
      <c r="H10" s="292" t="s">
        <v>49</v>
      </c>
      <c r="I10" s="293"/>
      <c r="J10" s="133"/>
      <c r="K10" s="73"/>
      <c r="L10" s="316" t="s">
        <v>41</v>
      </c>
      <c r="M10" s="317"/>
      <c r="N10" s="429" t="s">
        <v>77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5000</v>
      </c>
      <c r="AB10" s="312"/>
      <c r="AC10" s="313"/>
      <c r="AD10" s="314" t="str">
        <f>IF($F$10="","",$F$10)</f>
        <v>7/20 TL</v>
      </c>
      <c r="AE10" s="315"/>
      <c r="AF10" s="292" t="s">
        <v>49</v>
      </c>
      <c r="AG10" s="293"/>
      <c r="AH10" s="135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A02002-0022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5000</v>
      </c>
      <c r="AZ10" s="312"/>
      <c r="BA10" s="313"/>
      <c r="BB10" s="314" t="str">
        <f>IF($F$10="","",$F$10)</f>
        <v>7/20 TL</v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A02002-0022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5000</v>
      </c>
      <c r="BX10" s="312"/>
      <c r="BY10" s="313"/>
      <c r="BZ10" s="314" t="str">
        <f>IF($F$10="","",$F$10)</f>
        <v>7/20 TL</v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A02002-0022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5000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1" t="s">
        <v>52</v>
      </c>
      <c r="AA14" s="262"/>
      <c r="AB14" s="263"/>
      <c r="AC14" s="118">
        <f>E41</f>
        <v>33</v>
      </c>
      <c r="AD14" s="118">
        <f t="shared" ref="AD14:AI14" si="0">F41</f>
        <v>71</v>
      </c>
      <c r="AE14" s="119">
        <f t="shared" si="0"/>
        <v>4744</v>
      </c>
      <c r="AF14" s="120">
        <f>H41</f>
        <v>10.981966850828728</v>
      </c>
      <c r="AG14" s="118">
        <f t="shared" si="0"/>
        <v>59.5</v>
      </c>
      <c r="AH14" s="119">
        <f t="shared" si="0"/>
        <v>4744</v>
      </c>
      <c r="AI14" s="119">
        <f t="shared" si="0"/>
        <v>256</v>
      </c>
      <c r="AJ14" s="121">
        <f>L41</f>
        <v>9042</v>
      </c>
      <c r="AK14" s="64"/>
      <c r="AL14" s="264"/>
      <c r="AM14" s="265"/>
      <c r="AN14" s="266"/>
      <c r="AO14" s="267"/>
      <c r="AP14" s="268"/>
      <c r="AQ14" s="124">
        <f>S41</f>
        <v>26.5</v>
      </c>
      <c r="AR14" s="63"/>
      <c r="AS14" s="121">
        <f>U41</f>
        <v>355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33</v>
      </c>
      <c r="BB14" s="118">
        <f t="shared" ref="BB14" si="1">AD41</f>
        <v>71</v>
      </c>
      <c r="BC14" s="119">
        <f t="shared" ref="BC14" si="2">AE41</f>
        <v>4744</v>
      </c>
      <c r="BD14" s="120">
        <f>AF41</f>
        <v>10.981966850828728</v>
      </c>
      <c r="BE14" s="118">
        <f t="shared" ref="BE14" si="3">AG41</f>
        <v>59.5</v>
      </c>
      <c r="BF14" s="119">
        <f t="shared" ref="BF14" si="4">AH41</f>
        <v>4744</v>
      </c>
      <c r="BG14" s="119">
        <f t="shared" ref="BG14" si="5">AI41</f>
        <v>256</v>
      </c>
      <c r="BH14" s="121">
        <f>AJ41</f>
        <v>9042</v>
      </c>
      <c r="BI14" s="64"/>
      <c r="BJ14" s="264"/>
      <c r="BK14" s="265"/>
      <c r="BL14" s="266"/>
      <c r="BM14" s="267"/>
      <c r="BN14" s="268"/>
      <c r="BO14" s="124">
        <f>AQ41</f>
        <v>26.5</v>
      </c>
      <c r="BP14" s="63"/>
      <c r="BQ14" s="121">
        <f>AS41</f>
        <v>355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33</v>
      </c>
      <c r="BZ14" s="118">
        <f t="shared" ref="BZ14" si="6">BB41</f>
        <v>71</v>
      </c>
      <c r="CA14" s="119">
        <f t="shared" ref="CA14" si="7">BC41</f>
        <v>4744</v>
      </c>
      <c r="CB14" s="120">
        <f>BD41</f>
        <v>10.981966850828728</v>
      </c>
      <c r="CC14" s="118">
        <f t="shared" ref="CC14" si="8">BE41</f>
        <v>59.5</v>
      </c>
      <c r="CD14" s="119">
        <f t="shared" ref="CD14" si="9">BF41</f>
        <v>4744</v>
      </c>
      <c r="CE14" s="119">
        <f t="shared" ref="CE14" si="10">BG41</f>
        <v>256</v>
      </c>
      <c r="CF14" s="121">
        <f>BH41</f>
        <v>9042</v>
      </c>
      <c r="CG14" s="64"/>
      <c r="CH14" s="264"/>
      <c r="CI14" s="265"/>
      <c r="CJ14" s="266"/>
      <c r="CK14" s="267"/>
      <c r="CL14" s="268"/>
      <c r="CM14" s="124">
        <f>BO41</f>
        <v>26.5</v>
      </c>
      <c r="CN14" s="63"/>
      <c r="CO14" s="121">
        <f>BQ41</f>
        <v>355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42201</v>
      </c>
      <c r="C15" s="161" t="s">
        <v>81</v>
      </c>
      <c r="D15" s="137">
        <v>3115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5000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5"/>
      <c r="Q15" s="436"/>
      <c r="R15" s="437"/>
      <c r="S15" s="143">
        <v>3</v>
      </c>
      <c r="T15" s="145">
        <v>3</v>
      </c>
      <c r="U15" s="145">
        <v>0</v>
      </c>
      <c r="V15" s="408" t="s">
        <v>82</v>
      </c>
      <c r="W15" s="409"/>
      <c r="X15" s="409"/>
      <c r="Y15" s="410"/>
      <c r="Z15" s="144"/>
      <c r="AA15" s="145"/>
      <c r="AB15" s="145"/>
      <c r="AC15" s="145"/>
      <c r="AD15" s="148"/>
      <c r="AE15" s="149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4744</v>
      </c>
      <c r="AI15" s="100">
        <f>C$10-AH15</f>
        <v>256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4744</v>
      </c>
      <c r="BG15" s="100">
        <f>$C$10-BF15</f>
        <v>256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4744</v>
      </c>
      <c r="CE15" s="100">
        <f>$C$10-CD15</f>
        <v>256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42202</v>
      </c>
      <c r="C16" s="161" t="s">
        <v>81</v>
      </c>
      <c r="D16" s="137">
        <v>3115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3">
        <v>0</v>
      </c>
      <c r="T16" s="145">
        <v>0</v>
      </c>
      <c r="U16" s="145">
        <v>0</v>
      </c>
      <c r="V16" s="408"/>
      <c r="W16" s="409"/>
      <c r="X16" s="409"/>
      <c r="Y16" s="410"/>
      <c r="Z16" s="144"/>
      <c r="AA16" s="145"/>
      <c r="AB16" s="145"/>
      <c r="AC16" s="145"/>
      <c r="AD16" s="147"/>
      <c r="AE16" s="149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4744</v>
      </c>
      <c r="AI16" s="100">
        <f t="shared" ref="AI16:AI40" si="19">C$10-AH16</f>
        <v>256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4744</v>
      </c>
      <c r="BG16" s="100">
        <f t="shared" ref="BG16:BG40" si="25">$C$10-BF16</f>
        <v>256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4744</v>
      </c>
      <c r="CE16" s="100">
        <f t="shared" ref="CE16:CE40" si="31">$C$10-CD16</f>
        <v>256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42205</v>
      </c>
      <c r="C17" s="161" t="s">
        <v>81</v>
      </c>
      <c r="D17" s="137">
        <v>3115</v>
      </c>
      <c r="E17" s="137">
        <v>0</v>
      </c>
      <c r="F17" s="139">
        <v>8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5000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5"/>
      <c r="Q17" s="436"/>
      <c r="R17" s="437"/>
      <c r="S17" s="143">
        <v>0</v>
      </c>
      <c r="T17" s="145">
        <v>0</v>
      </c>
      <c r="U17" s="145">
        <v>0</v>
      </c>
      <c r="V17" s="408"/>
      <c r="W17" s="409"/>
      <c r="X17" s="409"/>
      <c r="Y17" s="410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4744</v>
      </c>
      <c r="AI17" s="100">
        <f t="shared" si="19"/>
        <v>256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4744</v>
      </c>
      <c r="BG17" s="100">
        <f t="shared" si="25"/>
        <v>256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4744</v>
      </c>
      <c r="CE17" s="100">
        <f t="shared" si="31"/>
        <v>256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42205</v>
      </c>
      <c r="C18" s="161" t="s">
        <v>81</v>
      </c>
      <c r="D18" s="137">
        <v>3115</v>
      </c>
      <c r="E18" s="137">
        <v>0</v>
      </c>
      <c r="F18" s="139">
        <v>8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5000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3">
        <v>0</v>
      </c>
      <c r="T18" s="145">
        <v>0</v>
      </c>
      <c r="U18" s="145">
        <v>0</v>
      </c>
      <c r="V18" s="408" t="s">
        <v>84</v>
      </c>
      <c r="W18" s="409"/>
      <c r="X18" s="409"/>
      <c r="Y18" s="410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4744</v>
      </c>
      <c r="AI18" s="100">
        <f t="shared" si="19"/>
        <v>256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4744</v>
      </c>
      <c r="BG18" s="100">
        <f t="shared" si="25"/>
        <v>256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4744</v>
      </c>
      <c r="CE18" s="100">
        <f t="shared" si="31"/>
        <v>256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42206</v>
      </c>
      <c r="C19" s="162" t="s">
        <v>81</v>
      </c>
      <c r="D19" s="137">
        <v>3115</v>
      </c>
      <c r="E19" s="137">
        <v>0</v>
      </c>
      <c r="F19" s="139">
        <v>8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5000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5"/>
      <c r="Q19" s="436"/>
      <c r="R19" s="437"/>
      <c r="S19" s="143">
        <v>0</v>
      </c>
      <c r="T19" s="145">
        <v>0</v>
      </c>
      <c r="U19" s="145">
        <v>0</v>
      </c>
      <c r="V19" s="408"/>
      <c r="W19" s="409"/>
      <c r="X19" s="409"/>
      <c r="Y19" s="410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4744</v>
      </c>
      <c r="AI19" s="100">
        <f t="shared" si="19"/>
        <v>256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4744</v>
      </c>
      <c r="BG19" s="100">
        <f t="shared" si="25"/>
        <v>256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4744</v>
      </c>
      <c r="CE19" s="100">
        <f t="shared" si="31"/>
        <v>256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42206</v>
      </c>
      <c r="C20" s="162" t="s">
        <v>81</v>
      </c>
      <c r="D20" s="137">
        <v>3115</v>
      </c>
      <c r="E20" s="137">
        <v>0</v>
      </c>
      <c r="F20" s="139">
        <v>8</v>
      </c>
      <c r="G20" s="141">
        <v>0</v>
      </c>
      <c r="H20" s="98">
        <f t="shared" si="12"/>
        <v>0</v>
      </c>
      <c r="I20" s="99">
        <f t="shared" si="13"/>
        <v>8</v>
      </c>
      <c r="J20" s="100">
        <f>SUM(G$14:G20)</f>
        <v>0</v>
      </c>
      <c r="K20" s="100">
        <f t="shared" si="11"/>
        <v>5000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5"/>
      <c r="Q20" s="436"/>
      <c r="R20" s="437"/>
      <c r="S20" s="143">
        <v>0</v>
      </c>
      <c r="T20" s="145">
        <v>0</v>
      </c>
      <c r="U20" s="145">
        <v>0</v>
      </c>
      <c r="V20" s="408" t="s">
        <v>84</v>
      </c>
      <c r="W20" s="409"/>
      <c r="X20" s="409"/>
      <c r="Y20" s="410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4744</v>
      </c>
      <c r="AI20" s="100">
        <f t="shared" si="19"/>
        <v>256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4744</v>
      </c>
      <c r="BG20" s="100">
        <f t="shared" si="25"/>
        <v>256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4744</v>
      </c>
      <c r="CE20" s="100">
        <f t="shared" si="31"/>
        <v>256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42207</v>
      </c>
      <c r="C21" s="162" t="s">
        <v>81</v>
      </c>
      <c r="D21" s="137">
        <v>3115</v>
      </c>
      <c r="E21" s="137">
        <v>0</v>
      </c>
      <c r="F21" s="137">
        <v>8</v>
      </c>
      <c r="G21" s="141">
        <v>0</v>
      </c>
      <c r="H21" s="98">
        <f t="shared" si="12"/>
        <v>0</v>
      </c>
      <c r="I21" s="99">
        <f t="shared" si="13"/>
        <v>8</v>
      </c>
      <c r="J21" s="100">
        <f>SUM(G$14:G21)</f>
        <v>0</v>
      </c>
      <c r="K21" s="100">
        <f t="shared" si="11"/>
        <v>5000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5"/>
      <c r="Q21" s="436"/>
      <c r="R21" s="437"/>
      <c r="S21" s="143">
        <v>0</v>
      </c>
      <c r="T21" s="145">
        <v>0</v>
      </c>
      <c r="U21" s="145">
        <v>0</v>
      </c>
      <c r="V21" s="408"/>
      <c r="W21" s="409"/>
      <c r="X21" s="409"/>
      <c r="Y21" s="410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4744</v>
      </c>
      <c r="AI21" s="100">
        <f t="shared" si="19"/>
        <v>256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4744</v>
      </c>
      <c r="BG21" s="100">
        <f t="shared" si="25"/>
        <v>256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4744</v>
      </c>
      <c r="CE21" s="100">
        <f t="shared" si="31"/>
        <v>256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42207</v>
      </c>
      <c r="C22" s="162" t="s">
        <v>81</v>
      </c>
      <c r="D22" s="137">
        <v>3115</v>
      </c>
      <c r="E22" s="137">
        <v>0</v>
      </c>
      <c r="F22" s="137">
        <v>8</v>
      </c>
      <c r="G22" s="141">
        <v>0</v>
      </c>
      <c r="H22" s="98">
        <f t="shared" si="12"/>
        <v>0</v>
      </c>
      <c r="I22" s="99">
        <f t="shared" si="13"/>
        <v>8</v>
      </c>
      <c r="J22" s="100">
        <f>SUM(G$14:G22)</f>
        <v>0</v>
      </c>
      <c r="K22" s="100">
        <f t="shared" si="11"/>
        <v>5000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5"/>
      <c r="Q22" s="436"/>
      <c r="R22" s="437"/>
      <c r="S22" s="143">
        <v>0</v>
      </c>
      <c r="T22" s="145">
        <v>0</v>
      </c>
      <c r="U22" s="145">
        <v>0</v>
      </c>
      <c r="V22" s="408" t="s">
        <v>84</v>
      </c>
      <c r="W22" s="409"/>
      <c r="X22" s="409"/>
      <c r="Y22" s="410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4744</v>
      </c>
      <c r="AI22" s="100">
        <f t="shared" si="19"/>
        <v>256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4744</v>
      </c>
      <c r="BG22" s="100">
        <f t="shared" si="25"/>
        <v>256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4744</v>
      </c>
      <c r="CE22" s="100">
        <f t="shared" si="31"/>
        <v>256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42208</v>
      </c>
      <c r="C23" s="162" t="s">
        <v>81</v>
      </c>
      <c r="D23" s="137">
        <v>3115</v>
      </c>
      <c r="E23" s="137">
        <v>0</v>
      </c>
      <c r="F23" s="137">
        <v>8</v>
      </c>
      <c r="G23" s="141">
        <v>0</v>
      </c>
      <c r="H23" s="98">
        <f t="shared" si="12"/>
        <v>0</v>
      </c>
      <c r="I23" s="99">
        <f t="shared" si="13"/>
        <v>8</v>
      </c>
      <c r="J23" s="100">
        <f>SUM(G$14:G23)</f>
        <v>0</v>
      </c>
      <c r="K23" s="100">
        <f t="shared" si="11"/>
        <v>5000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5"/>
      <c r="Q23" s="436"/>
      <c r="R23" s="437"/>
      <c r="S23" s="143">
        <v>0</v>
      </c>
      <c r="T23" s="145">
        <v>0</v>
      </c>
      <c r="U23" s="145">
        <v>0</v>
      </c>
      <c r="V23" s="408"/>
      <c r="W23" s="409"/>
      <c r="X23" s="409"/>
      <c r="Y23" s="410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4744</v>
      </c>
      <c r="AI23" s="100">
        <f t="shared" si="19"/>
        <v>256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4744</v>
      </c>
      <c r="BG23" s="100">
        <f t="shared" si="25"/>
        <v>256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4744</v>
      </c>
      <c r="CE23" s="100">
        <f t="shared" si="31"/>
        <v>256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42208</v>
      </c>
      <c r="C24" s="162" t="s">
        <v>85</v>
      </c>
      <c r="D24" s="137">
        <v>27817</v>
      </c>
      <c r="E24" s="137">
        <v>0</v>
      </c>
      <c r="F24" s="137">
        <v>2</v>
      </c>
      <c r="G24" s="142">
        <v>0</v>
      </c>
      <c r="H24" s="98">
        <f t="shared" si="12"/>
        <v>0</v>
      </c>
      <c r="I24" s="99">
        <f t="shared" si="13"/>
        <v>2.5</v>
      </c>
      <c r="J24" s="100">
        <f>SUM(G$14:G24)</f>
        <v>0</v>
      </c>
      <c r="K24" s="100">
        <f t="shared" si="11"/>
        <v>5000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5"/>
      <c r="Q24" s="436"/>
      <c r="R24" s="437"/>
      <c r="S24" s="143">
        <v>0.5</v>
      </c>
      <c r="T24" s="145">
        <v>4</v>
      </c>
      <c r="U24" s="145">
        <v>0</v>
      </c>
      <c r="V24" s="408" t="s">
        <v>86</v>
      </c>
      <c r="W24" s="409"/>
      <c r="X24" s="409"/>
      <c r="Y24" s="410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4744</v>
      </c>
      <c r="AI24" s="100">
        <f t="shared" si="19"/>
        <v>256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4744</v>
      </c>
      <c r="BG24" s="100">
        <f t="shared" si="25"/>
        <v>256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4744</v>
      </c>
      <c r="CE24" s="100">
        <f t="shared" si="31"/>
        <v>256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42208</v>
      </c>
      <c r="C25" s="162" t="s">
        <v>85</v>
      </c>
      <c r="D25" s="137">
        <v>27817</v>
      </c>
      <c r="E25" s="137">
        <v>0</v>
      </c>
      <c r="F25" s="137">
        <v>0</v>
      </c>
      <c r="G25" s="141">
        <v>0</v>
      </c>
      <c r="H25" s="98">
        <f t="shared" si="12"/>
        <v>0</v>
      </c>
      <c r="I25" s="99">
        <f t="shared" si="13"/>
        <v>3</v>
      </c>
      <c r="J25" s="100">
        <f>SUM(G$14:G25)</f>
        <v>0</v>
      </c>
      <c r="K25" s="100">
        <f t="shared" si="11"/>
        <v>5000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5"/>
      <c r="Q25" s="436"/>
      <c r="R25" s="437"/>
      <c r="S25" s="143">
        <v>3</v>
      </c>
      <c r="T25" s="145">
        <v>3</v>
      </c>
      <c r="U25" s="145">
        <v>0</v>
      </c>
      <c r="V25" s="408" t="s">
        <v>87</v>
      </c>
      <c r="W25" s="409"/>
      <c r="X25" s="409"/>
      <c r="Y25" s="410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4744</v>
      </c>
      <c r="AI25" s="100">
        <f t="shared" si="19"/>
        <v>256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4744</v>
      </c>
      <c r="BG25" s="100">
        <f t="shared" si="25"/>
        <v>256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4744</v>
      </c>
      <c r="CE25" s="100">
        <f t="shared" si="31"/>
        <v>256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42209</v>
      </c>
      <c r="C26" s="162" t="s">
        <v>81</v>
      </c>
      <c r="D26" s="137">
        <v>3115</v>
      </c>
      <c r="E26" s="137">
        <v>0</v>
      </c>
      <c r="F26" s="137">
        <v>2</v>
      </c>
      <c r="G26" s="141">
        <v>0</v>
      </c>
      <c r="H26" s="98">
        <f t="shared" si="12"/>
        <v>0</v>
      </c>
      <c r="I26" s="99">
        <f t="shared" si="13"/>
        <v>8</v>
      </c>
      <c r="J26" s="100">
        <f>SUM(G$14:G26)</f>
        <v>0</v>
      </c>
      <c r="K26" s="100">
        <f t="shared" si="11"/>
        <v>5000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5"/>
      <c r="Q26" s="436"/>
      <c r="R26" s="437"/>
      <c r="S26" s="143">
        <v>6</v>
      </c>
      <c r="T26" s="145">
        <v>3</v>
      </c>
      <c r="U26" s="145">
        <v>0</v>
      </c>
      <c r="V26" s="408" t="s">
        <v>82</v>
      </c>
      <c r="W26" s="409"/>
      <c r="X26" s="409"/>
      <c r="Y26" s="410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4744</v>
      </c>
      <c r="AI26" s="100">
        <f t="shared" si="19"/>
        <v>256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4744</v>
      </c>
      <c r="BG26" s="100">
        <f t="shared" si="25"/>
        <v>256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4744</v>
      </c>
      <c r="CE26" s="100">
        <f t="shared" si="31"/>
        <v>256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42210</v>
      </c>
      <c r="C27" s="162" t="s">
        <v>81</v>
      </c>
      <c r="D27" s="137">
        <v>3115</v>
      </c>
      <c r="E27" s="137">
        <v>1</v>
      </c>
      <c r="F27" s="137">
        <v>1</v>
      </c>
      <c r="G27" s="141">
        <v>275</v>
      </c>
      <c r="H27" s="98">
        <f t="shared" si="12"/>
        <v>0.63660220994475136</v>
      </c>
      <c r="I27" s="99">
        <f t="shared" si="13"/>
        <v>4</v>
      </c>
      <c r="J27" s="100">
        <f>SUM(G$14:G27)</f>
        <v>275</v>
      </c>
      <c r="K27" s="100">
        <f t="shared" si="11"/>
        <v>4725</v>
      </c>
      <c r="L27" s="101">
        <f t="shared" si="14"/>
        <v>274</v>
      </c>
      <c r="M27" s="102">
        <f t="shared" si="15"/>
        <v>275</v>
      </c>
      <c r="N27" s="240">
        <f t="shared" si="16"/>
        <v>1.0036496350364963</v>
      </c>
      <c r="O27" s="241"/>
      <c r="P27" s="435"/>
      <c r="Q27" s="436"/>
      <c r="R27" s="437"/>
      <c r="S27" s="143">
        <v>2</v>
      </c>
      <c r="T27" s="145">
        <v>3</v>
      </c>
      <c r="U27" s="145">
        <v>38</v>
      </c>
      <c r="V27" s="408" t="s">
        <v>93</v>
      </c>
      <c r="W27" s="409"/>
      <c r="X27" s="409"/>
      <c r="Y27" s="410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4744</v>
      </c>
      <c r="AI27" s="100">
        <f t="shared" si="19"/>
        <v>256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4744</v>
      </c>
      <c r="BG27" s="100">
        <f t="shared" si="25"/>
        <v>256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4744</v>
      </c>
      <c r="CE27" s="100">
        <f t="shared" si="31"/>
        <v>256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42210</v>
      </c>
      <c r="C28" s="162" t="s">
        <v>81</v>
      </c>
      <c r="D28" s="137">
        <v>3115</v>
      </c>
      <c r="E28" s="137">
        <v>0</v>
      </c>
      <c r="F28" s="137">
        <v>0</v>
      </c>
      <c r="G28" s="141">
        <v>0</v>
      </c>
      <c r="H28" s="98">
        <f t="shared" si="12"/>
        <v>0</v>
      </c>
      <c r="I28" s="99">
        <f t="shared" si="13"/>
        <v>2</v>
      </c>
      <c r="J28" s="100">
        <f>SUM(G$14:G28)</f>
        <v>275</v>
      </c>
      <c r="K28" s="100">
        <f t="shared" si="11"/>
        <v>4725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5"/>
      <c r="Q28" s="436"/>
      <c r="R28" s="437"/>
      <c r="S28" s="143">
        <v>2</v>
      </c>
      <c r="T28" s="145">
        <v>4</v>
      </c>
      <c r="U28" s="145">
        <v>0</v>
      </c>
      <c r="V28" s="408" t="s">
        <v>88</v>
      </c>
      <c r="W28" s="409"/>
      <c r="X28" s="409"/>
      <c r="Y28" s="410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4744</v>
      </c>
      <c r="AI28" s="100">
        <f t="shared" si="19"/>
        <v>256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4744</v>
      </c>
      <c r="BG28" s="100">
        <f t="shared" si="25"/>
        <v>256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4744</v>
      </c>
      <c r="CE28" s="100">
        <f t="shared" si="31"/>
        <v>256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42212</v>
      </c>
      <c r="C29" s="162" t="s">
        <v>81</v>
      </c>
      <c r="D29" s="137">
        <v>3115</v>
      </c>
      <c r="E29" s="137">
        <v>2</v>
      </c>
      <c r="F29" s="137">
        <v>0</v>
      </c>
      <c r="G29" s="141">
        <v>500</v>
      </c>
      <c r="H29" s="98">
        <f t="shared" si="12"/>
        <v>1.1574585635359116</v>
      </c>
      <c r="I29" s="99">
        <f t="shared" si="13"/>
        <v>2</v>
      </c>
      <c r="J29" s="100">
        <f>SUM(G$14:G29)</f>
        <v>775</v>
      </c>
      <c r="K29" s="100">
        <f t="shared" si="11"/>
        <v>4225</v>
      </c>
      <c r="L29" s="101">
        <f t="shared" si="14"/>
        <v>548</v>
      </c>
      <c r="M29" s="102">
        <f t="shared" si="15"/>
        <v>500</v>
      </c>
      <c r="N29" s="240">
        <f t="shared" si="16"/>
        <v>0.91240875912408759</v>
      </c>
      <c r="O29" s="241"/>
      <c r="P29" s="435" t="s">
        <v>89</v>
      </c>
      <c r="Q29" s="436"/>
      <c r="R29" s="437"/>
      <c r="S29" s="143">
        <v>0</v>
      </c>
      <c r="T29" s="145">
        <v>0</v>
      </c>
      <c r="U29" s="145">
        <v>317</v>
      </c>
      <c r="V29" s="408" t="s">
        <v>104</v>
      </c>
      <c r="W29" s="409"/>
      <c r="X29" s="409"/>
      <c r="Y29" s="410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4744</v>
      </c>
      <c r="AI29" s="100">
        <f t="shared" si="19"/>
        <v>256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4744</v>
      </c>
      <c r="BG29" s="100">
        <f t="shared" si="25"/>
        <v>256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4744</v>
      </c>
      <c r="CE29" s="100">
        <f t="shared" si="31"/>
        <v>256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42212</v>
      </c>
      <c r="C30" s="162" t="s">
        <v>90</v>
      </c>
      <c r="D30" s="137">
        <v>3654</v>
      </c>
      <c r="E30" s="137">
        <v>5</v>
      </c>
      <c r="F30" s="137">
        <v>0</v>
      </c>
      <c r="G30" s="141">
        <v>750</v>
      </c>
      <c r="H30" s="98">
        <f t="shared" si="12"/>
        <v>1.7361878453038673</v>
      </c>
      <c r="I30" s="99">
        <f t="shared" si="13"/>
        <v>6</v>
      </c>
      <c r="J30" s="100">
        <f>SUM(G$14:G30)</f>
        <v>1525</v>
      </c>
      <c r="K30" s="100">
        <f t="shared" si="11"/>
        <v>3475</v>
      </c>
      <c r="L30" s="101">
        <f t="shared" si="14"/>
        <v>1370</v>
      </c>
      <c r="M30" s="102">
        <f t="shared" si="15"/>
        <v>750</v>
      </c>
      <c r="N30" s="240">
        <f t="shared" si="16"/>
        <v>0.54744525547445255</v>
      </c>
      <c r="O30" s="241"/>
      <c r="P30" s="435"/>
      <c r="Q30" s="436"/>
      <c r="R30" s="437"/>
      <c r="S30" s="143">
        <v>1</v>
      </c>
      <c r="T30" s="145">
        <v>2</v>
      </c>
      <c r="U30" s="145">
        <v>0</v>
      </c>
      <c r="V30" s="408" t="s">
        <v>91</v>
      </c>
      <c r="W30" s="409"/>
      <c r="X30" s="409"/>
      <c r="Y30" s="410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4744</v>
      </c>
      <c r="AI30" s="100">
        <f t="shared" si="19"/>
        <v>256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4744</v>
      </c>
      <c r="BG30" s="100">
        <f t="shared" si="25"/>
        <v>256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4744</v>
      </c>
      <c r="CE30" s="100">
        <f t="shared" si="31"/>
        <v>256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42212</v>
      </c>
      <c r="C31" s="162" t="s">
        <v>90</v>
      </c>
      <c r="D31" s="137">
        <v>3654</v>
      </c>
      <c r="E31" s="137">
        <v>0</v>
      </c>
      <c r="F31" s="137">
        <v>0</v>
      </c>
      <c r="G31" s="141">
        <v>0</v>
      </c>
      <c r="H31" s="98">
        <f t="shared" si="12"/>
        <v>0</v>
      </c>
      <c r="I31" s="99">
        <f t="shared" si="13"/>
        <v>2</v>
      </c>
      <c r="J31" s="100">
        <f>SUM(G$14:G31)</f>
        <v>1525</v>
      </c>
      <c r="K31" s="100">
        <f t="shared" si="11"/>
        <v>3475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5"/>
      <c r="Q31" s="436"/>
      <c r="R31" s="437"/>
      <c r="S31" s="143">
        <v>2</v>
      </c>
      <c r="T31" s="145">
        <v>4</v>
      </c>
      <c r="U31" s="145">
        <v>0</v>
      </c>
      <c r="V31" s="408" t="s">
        <v>92</v>
      </c>
      <c r="W31" s="409"/>
      <c r="X31" s="409"/>
      <c r="Y31" s="410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4744</v>
      </c>
      <c r="AI31" s="100">
        <f t="shared" si="19"/>
        <v>256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4744</v>
      </c>
      <c r="BG31" s="100">
        <f t="shared" si="25"/>
        <v>256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4744</v>
      </c>
      <c r="CE31" s="100">
        <f t="shared" si="31"/>
        <v>256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42213</v>
      </c>
      <c r="C32" s="162" t="s">
        <v>90</v>
      </c>
      <c r="D32" s="137">
        <v>3654</v>
      </c>
      <c r="E32" s="137">
        <v>2</v>
      </c>
      <c r="F32" s="137">
        <v>0</v>
      </c>
      <c r="G32" s="141">
        <v>500</v>
      </c>
      <c r="H32" s="98">
        <f t="shared" si="12"/>
        <v>1.1574585635359116</v>
      </c>
      <c r="I32" s="99">
        <f t="shared" si="13"/>
        <v>8</v>
      </c>
      <c r="J32" s="100">
        <f>SUM(G$14:G32)</f>
        <v>2025</v>
      </c>
      <c r="K32" s="100">
        <f t="shared" si="11"/>
        <v>2975</v>
      </c>
      <c r="L32" s="101">
        <f t="shared" si="14"/>
        <v>548</v>
      </c>
      <c r="M32" s="102">
        <f t="shared" si="15"/>
        <v>500</v>
      </c>
      <c r="N32" s="240">
        <f t="shared" si="16"/>
        <v>0.91240875912408759</v>
      </c>
      <c r="O32" s="241"/>
      <c r="P32" s="435" t="s">
        <v>89</v>
      </c>
      <c r="Q32" s="436"/>
      <c r="R32" s="437"/>
      <c r="S32" s="143">
        <v>6</v>
      </c>
      <c r="T32" s="145">
        <v>1</v>
      </c>
      <c r="U32" s="145">
        <v>0</v>
      </c>
      <c r="V32" s="408" t="s">
        <v>98</v>
      </c>
      <c r="W32" s="409"/>
      <c r="X32" s="409"/>
      <c r="Y32" s="410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4744</v>
      </c>
      <c r="AI32" s="100">
        <f t="shared" si="19"/>
        <v>256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4744</v>
      </c>
      <c r="BG32" s="100">
        <f t="shared" si="25"/>
        <v>256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4744</v>
      </c>
      <c r="CE32" s="100">
        <f t="shared" si="31"/>
        <v>256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42213</v>
      </c>
      <c r="C33" s="162" t="s">
        <v>85</v>
      </c>
      <c r="D33" s="137">
        <v>27817</v>
      </c>
      <c r="E33" s="137">
        <v>8</v>
      </c>
      <c r="F33" s="137">
        <v>0</v>
      </c>
      <c r="G33" s="141">
        <v>1519</v>
      </c>
      <c r="H33" s="98">
        <f t="shared" si="12"/>
        <v>3.5163591160220991</v>
      </c>
      <c r="I33" s="99">
        <f t="shared" si="13"/>
        <v>8</v>
      </c>
      <c r="J33" s="100">
        <f>SUM(G$14:G33)</f>
        <v>3544</v>
      </c>
      <c r="K33" s="100">
        <f t="shared" si="11"/>
        <v>1456</v>
      </c>
      <c r="L33" s="101">
        <f t="shared" si="14"/>
        <v>2192</v>
      </c>
      <c r="M33" s="102">
        <f t="shared" si="15"/>
        <v>1519</v>
      </c>
      <c r="N33" s="240">
        <f t="shared" si="16"/>
        <v>0.69297445255474455</v>
      </c>
      <c r="O33" s="241"/>
      <c r="P33" s="435"/>
      <c r="Q33" s="436"/>
      <c r="R33" s="437"/>
      <c r="S33" s="143">
        <v>0</v>
      </c>
      <c r="T33" s="145">
        <v>0</v>
      </c>
      <c r="U33" s="145">
        <v>0</v>
      </c>
      <c r="V33" s="408" t="s">
        <v>99</v>
      </c>
      <c r="W33" s="409"/>
      <c r="X33" s="409"/>
      <c r="Y33" s="410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4744</v>
      </c>
      <c r="AI33" s="100">
        <f t="shared" si="19"/>
        <v>256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4744</v>
      </c>
      <c r="BG33" s="100">
        <f t="shared" si="25"/>
        <v>256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4744</v>
      </c>
      <c r="CE33" s="100">
        <f t="shared" si="31"/>
        <v>256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42213</v>
      </c>
      <c r="C34" s="162" t="s">
        <v>85</v>
      </c>
      <c r="D34" s="137">
        <v>27817</v>
      </c>
      <c r="E34" s="137">
        <v>8</v>
      </c>
      <c r="F34" s="137">
        <v>0</v>
      </c>
      <c r="G34" s="141">
        <v>0</v>
      </c>
      <c r="H34" s="98">
        <f t="shared" si="12"/>
        <v>0</v>
      </c>
      <c r="I34" s="99">
        <f t="shared" si="13"/>
        <v>8</v>
      </c>
      <c r="J34" s="100">
        <f>SUM(G$14:G34)</f>
        <v>3544</v>
      </c>
      <c r="K34" s="100">
        <f t="shared" si="11"/>
        <v>1456</v>
      </c>
      <c r="L34" s="101">
        <f t="shared" si="14"/>
        <v>2192</v>
      </c>
      <c r="M34" s="102">
        <f t="shared" si="15"/>
        <v>0</v>
      </c>
      <c r="N34" s="240">
        <f t="shared" si="16"/>
        <v>0</v>
      </c>
      <c r="O34" s="241"/>
      <c r="P34" s="435"/>
      <c r="Q34" s="436"/>
      <c r="R34" s="437"/>
      <c r="S34" s="143">
        <v>0</v>
      </c>
      <c r="T34" s="145">
        <v>0</v>
      </c>
      <c r="U34" s="145">
        <v>0</v>
      </c>
      <c r="V34" s="408" t="s">
        <v>100</v>
      </c>
      <c r="W34" s="409"/>
      <c r="X34" s="409"/>
      <c r="Y34" s="410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4744</v>
      </c>
      <c r="AI34" s="100">
        <f t="shared" si="19"/>
        <v>256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4744</v>
      </c>
      <c r="BG34" s="100">
        <f t="shared" si="25"/>
        <v>256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4744</v>
      </c>
      <c r="CE34" s="100">
        <f t="shared" si="31"/>
        <v>256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>
        <v>42214</v>
      </c>
      <c r="C35" s="162" t="s">
        <v>90</v>
      </c>
      <c r="D35" s="137">
        <v>3654</v>
      </c>
      <c r="E35" s="137">
        <v>7</v>
      </c>
      <c r="F35" s="137">
        <v>0</v>
      </c>
      <c r="G35" s="141">
        <v>1200</v>
      </c>
      <c r="H35" s="98">
        <f t="shared" si="12"/>
        <v>2.7779005524861877</v>
      </c>
      <c r="I35" s="99">
        <f t="shared" si="13"/>
        <v>8</v>
      </c>
      <c r="J35" s="100">
        <f>SUM(G$14:G35)</f>
        <v>4744</v>
      </c>
      <c r="K35" s="100">
        <f t="shared" si="11"/>
        <v>256</v>
      </c>
      <c r="L35" s="101">
        <f t="shared" si="14"/>
        <v>1918</v>
      </c>
      <c r="M35" s="102">
        <f t="shared" si="15"/>
        <v>1200</v>
      </c>
      <c r="N35" s="240">
        <f t="shared" si="16"/>
        <v>0.6256517205422315</v>
      </c>
      <c r="O35" s="241"/>
      <c r="P35" s="435"/>
      <c r="Q35" s="436"/>
      <c r="R35" s="437"/>
      <c r="S35" s="143">
        <v>1</v>
      </c>
      <c r="T35" s="145">
        <v>4</v>
      </c>
      <c r="U35" s="145">
        <v>0</v>
      </c>
      <c r="V35" s="408" t="s">
        <v>101</v>
      </c>
      <c r="W35" s="409"/>
      <c r="X35" s="409"/>
      <c r="Y35" s="410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4744</v>
      </c>
      <c r="AI35" s="100">
        <f t="shared" si="19"/>
        <v>256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4744</v>
      </c>
      <c r="BG35" s="100">
        <f t="shared" si="25"/>
        <v>256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4744</v>
      </c>
      <c r="CE35" s="100">
        <f t="shared" si="31"/>
        <v>256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4744</v>
      </c>
      <c r="K36" s="100">
        <f t="shared" si="11"/>
        <v>256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3"/>
      <c r="T36" s="145"/>
      <c r="U36" s="145"/>
      <c r="V36" s="411" t="s">
        <v>102</v>
      </c>
      <c r="W36" s="412"/>
      <c r="X36" s="412"/>
      <c r="Y36" s="413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4744</v>
      </c>
      <c r="AI36" s="100">
        <f t="shared" si="19"/>
        <v>256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4744</v>
      </c>
      <c r="BG36" s="100">
        <f t="shared" si="25"/>
        <v>256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4744</v>
      </c>
      <c r="CE36" s="100">
        <f t="shared" si="31"/>
        <v>256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4744</v>
      </c>
      <c r="K37" s="100">
        <f t="shared" si="11"/>
        <v>256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3"/>
      <c r="T37" s="145"/>
      <c r="U37" s="145"/>
      <c r="V37" s="408" t="s">
        <v>103</v>
      </c>
      <c r="W37" s="409"/>
      <c r="X37" s="409"/>
      <c r="Y37" s="410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4744</v>
      </c>
      <c r="AI37" s="100">
        <f t="shared" si="19"/>
        <v>256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4744</v>
      </c>
      <c r="BG37" s="100">
        <f t="shared" si="25"/>
        <v>256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4744</v>
      </c>
      <c r="CE37" s="100">
        <f t="shared" si="31"/>
        <v>256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4744</v>
      </c>
      <c r="K38" s="100">
        <f t="shared" si="11"/>
        <v>256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4744</v>
      </c>
      <c r="AI38" s="100">
        <f t="shared" si="19"/>
        <v>256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4744</v>
      </c>
      <c r="BG38" s="100">
        <f t="shared" si="25"/>
        <v>256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4744</v>
      </c>
      <c r="CE38" s="100">
        <f t="shared" si="31"/>
        <v>256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4744</v>
      </c>
      <c r="K39" s="100">
        <f t="shared" si="11"/>
        <v>256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4744</v>
      </c>
      <c r="AI39" s="100">
        <f t="shared" si="19"/>
        <v>256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4744</v>
      </c>
      <c r="BG39" s="100">
        <f t="shared" si="25"/>
        <v>256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4744</v>
      </c>
      <c r="CE39" s="100">
        <f t="shared" si="31"/>
        <v>256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4744</v>
      </c>
      <c r="K40" s="100">
        <f t="shared" si="11"/>
        <v>256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4744</v>
      </c>
      <c r="AI40" s="100">
        <f t="shared" si="19"/>
        <v>256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4744</v>
      </c>
      <c r="BG40" s="100">
        <f t="shared" si="25"/>
        <v>256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4744</v>
      </c>
      <c r="CE40" s="100">
        <f t="shared" si="31"/>
        <v>256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33</v>
      </c>
      <c r="F41" s="114">
        <f>SUM(F15:F40)</f>
        <v>71</v>
      </c>
      <c r="G41" s="115">
        <f>SUM(G15:G40)</f>
        <v>4744</v>
      </c>
      <c r="H41" s="116">
        <f>SUM(H15:H40)</f>
        <v>10.981966850828728</v>
      </c>
      <c r="I41" s="114">
        <f>IF(X4="",0,(SUM(I15:I40)-X4))</f>
        <v>59.5</v>
      </c>
      <c r="J41" s="115">
        <f>J40</f>
        <v>4744</v>
      </c>
      <c r="K41" s="115">
        <f>K40</f>
        <v>256</v>
      </c>
      <c r="L41" s="114">
        <f>SUM(L15:L40)</f>
        <v>9042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26.5</v>
      </c>
      <c r="T41" s="111"/>
      <c r="U41" s="123">
        <f>SUM(U15:U40)</f>
        <v>355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33</v>
      </c>
      <c r="AD41" s="114">
        <f>SUM(AD14:AD40)</f>
        <v>71</v>
      </c>
      <c r="AE41" s="115">
        <f>SUM(AE14:AE40)</f>
        <v>4744</v>
      </c>
      <c r="AF41" s="116">
        <f>SUM(AF14:AF40)</f>
        <v>10.981966850828728</v>
      </c>
      <c r="AG41" s="114">
        <f>SUM(AG14:AG40)</f>
        <v>59.5</v>
      </c>
      <c r="AH41" s="115">
        <f>AH40</f>
        <v>4744</v>
      </c>
      <c r="AI41" s="115">
        <f>AI40</f>
        <v>256</v>
      </c>
      <c r="AJ41" s="114">
        <f>SUM(AJ14:AJ40)</f>
        <v>9042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26.5</v>
      </c>
      <c r="AR41" s="68"/>
      <c r="AS41" s="125">
        <f>SUM(AS14:AS40)</f>
        <v>355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33</v>
      </c>
      <c r="BB41" s="114">
        <f>SUM(BB14:BB40)</f>
        <v>71</v>
      </c>
      <c r="BC41" s="115">
        <f>SUM(BC14:BC40)</f>
        <v>4744</v>
      </c>
      <c r="BD41" s="116">
        <f>SUM(BD14:BD40)</f>
        <v>10.981966850828728</v>
      </c>
      <c r="BE41" s="114">
        <f>SUM(BE14:BE40)</f>
        <v>59.5</v>
      </c>
      <c r="BF41" s="115">
        <f>BF40</f>
        <v>4744</v>
      </c>
      <c r="BG41" s="115">
        <f>BG40</f>
        <v>256</v>
      </c>
      <c r="BH41" s="114">
        <f>SUM(BH14:BH40)</f>
        <v>9042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26.5</v>
      </c>
      <c r="BP41" s="114"/>
      <c r="BQ41" s="125">
        <f>SUM(BQ14:BQ40)</f>
        <v>355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33</v>
      </c>
      <c r="BZ41" s="114">
        <f>SUM(BZ14:BZ40)</f>
        <v>71</v>
      </c>
      <c r="CA41" s="115">
        <f>SUM(CA14:CA40)</f>
        <v>4744</v>
      </c>
      <c r="CB41" s="116">
        <f>SUM(CB14:CB40)</f>
        <v>10.981966850828728</v>
      </c>
      <c r="CC41" s="114">
        <f>SUM(CC14:CC40)</f>
        <v>59.5</v>
      </c>
      <c r="CD41" s="115">
        <f>CD40</f>
        <v>4744</v>
      </c>
      <c r="CE41" s="115">
        <f>CE40</f>
        <v>256</v>
      </c>
      <c r="CF41" s="114">
        <f>SUM(CF14:CF40)</f>
        <v>9042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26.5</v>
      </c>
      <c r="CN41" s="114"/>
      <c r="CO41" s="125">
        <f>SUM(CO14:CO40)</f>
        <v>355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9042</v>
      </c>
      <c r="E43" s="170" t="s">
        <v>58</v>
      </c>
      <c r="F43" s="170"/>
      <c r="G43" s="171"/>
      <c r="H43" s="79">
        <v>4082</v>
      </c>
      <c r="I43" s="80">
        <v>1</v>
      </c>
      <c r="J43" s="215" t="s">
        <v>32</v>
      </c>
      <c r="K43" s="216"/>
      <c r="L43" s="94">
        <f>CF43</f>
        <v>6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9042</v>
      </c>
      <c r="AC43" s="170" t="s">
        <v>58</v>
      </c>
      <c r="AD43" s="170"/>
      <c r="AE43" s="171"/>
      <c r="AF43" s="158">
        <f>IF($H$43="","",$H$43)</f>
        <v>4082</v>
      </c>
      <c r="AG43" s="80">
        <v>1</v>
      </c>
      <c r="AH43" s="215" t="s">
        <v>32</v>
      </c>
      <c r="AI43" s="216"/>
      <c r="AJ43" s="94">
        <f>CF43</f>
        <v>6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9042</v>
      </c>
      <c r="BA43" s="170" t="s">
        <v>58</v>
      </c>
      <c r="BB43" s="170"/>
      <c r="BC43" s="171"/>
      <c r="BD43" s="158">
        <f>IF($H$43="","",$H$43)</f>
        <v>4082</v>
      </c>
      <c r="BE43" s="80">
        <v>1</v>
      </c>
      <c r="BF43" s="215" t="s">
        <v>32</v>
      </c>
      <c r="BG43" s="216"/>
      <c r="BH43" s="94">
        <f>CF43</f>
        <v>6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9042</v>
      </c>
      <c r="BY43" s="170" t="s">
        <v>58</v>
      </c>
      <c r="BZ43" s="170"/>
      <c r="CA43" s="171"/>
      <c r="CB43" s="158">
        <f>IF($H$43="","",$H$43)</f>
        <v>4082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6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0.52466268524662685</v>
      </c>
      <c r="E44" s="163" t="s">
        <v>54</v>
      </c>
      <c r="F44" s="163"/>
      <c r="G44" s="164"/>
      <c r="H44" s="92">
        <f>IF(CO41=0,"",CO41)</f>
        <v>355</v>
      </c>
      <c r="I44" s="71">
        <v>2</v>
      </c>
      <c r="J44" s="193" t="s">
        <v>33</v>
      </c>
      <c r="K44" s="194"/>
      <c r="L44" s="95">
        <f>$CF$44</f>
        <v>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0.52466268524662685</v>
      </c>
      <c r="AC44" s="163" t="s">
        <v>54</v>
      </c>
      <c r="AD44" s="163"/>
      <c r="AE44" s="164"/>
      <c r="AF44" s="92">
        <f>IF($H$44="","",$H$44)</f>
        <v>355</v>
      </c>
      <c r="AG44" s="71">
        <v>2</v>
      </c>
      <c r="AH44" s="193" t="s">
        <v>33</v>
      </c>
      <c r="AI44" s="194"/>
      <c r="AJ44" s="95">
        <f>$CF$44</f>
        <v>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0.52466268524662685</v>
      </c>
      <c r="BA44" s="163" t="s">
        <v>54</v>
      </c>
      <c r="BB44" s="163"/>
      <c r="BC44" s="164"/>
      <c r="BD44" s="92">
        <f>IF($H$44="","",$H$44)</f>
        <v>355</v>
      </c>
      <c r="BE44" s="71">
        <v>2</v>
      </c>
      <c r="BF44" s="193" t="s">
        <v>33</v>
      </c>
      <c r="BG44" s="194"/>
      <c r="BH44" s="95">
        <f>$CF$44</f>
        <v>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0.52466268524662685</v>
      </c>
      <c r="BY44" s="163" t="s">
        <v>54</v>
      </c>
      <c r="BZ44" s="163"/>
      <c r="CA44" s="164"/>
      <c r="CB44" s="92">
        <f>IF($H$44="","",$H$44)</f>
        <v>355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4744</v>
      </c>
      <c r="E45" s="163" t="s">
        <v>55</v>
      </c>
      <c r="F45" s="163"/>
      <c r="G45" s="164"/>
      <c r="H45" s="92">
        <f>IF(P4="","",(P4*2))</f>
        <v>144</v>
      </c>
      <c r="I45" s="71">
        <v>3</v>
      </c>
      <c r="J45" s="209" t="s">
        <v>34</v>
      </c>
      <c r="K45" s="210"/>
      <c r="L45" s="96">
        <f>$CF$45</f>
        <v>14</v>
      </c>
      <c r="M45" s="384">
        <v>42210</v>
      </c>
      <c r="N45" s="385"/>
      <c r="O45" s="414" t="s">
        <v>94</v>
      </c>
      <c r="P45" s="415"/>
      <c r="Q45" s="396" t="s">
        <v>95</v>
      </c>
      <c r="R45" s="397"/>
      <c r="S45" s="396" t="s">
        <v>96</v>
      </c>
      <c r="T45" s="397"/>
      <c r="U45" s="396" t="s">
        <v>97</v>
      </c>
      <c r="V45" s="397"/>
      <c r="W45" s="416"/>
      <c r="X45" s="417"/>
      <c r="Y45" s="418"/>
      <c r="Z45" s="207" t="s">
        <v>60</v>
      </c>
      <c r="AA45" s="208"/>
      <c r="AB45" s="92">
        <f>IF($D$45="","",$D$45)</f>
        <v>4744</v>
      </c>
      <c r="AC45" s="163" t="s">
        <v>55</v>
      </c>
      <c r="AD45" s="163"/>
      <c r="AE45" s="164"/>
      <c r="AF45" s="92">
        <f>IF($H$45="","",$H$45)</f>
        <v>144</v>
      </c>
      <c r="AG45" s="71">
        <v>3</v>
      </c>
      <c r="AH45" s="209" t="s">
        <v>34</v>
      </c>
      <c r="AI45" s="210"/>
      <c r="AJ45" s="96">
        <f>$CF$45</f>
        <v>14</v>
      </c>
      <c r="AK45" s="211">
        <f>IF($M$45="","",$M$45)</f>
        <v>42210</v>
      </c>
      <c r="AL45" s="212"/>
      <c r="AM45" s="186" t="str">
        <f>IF($O$45="","",$O$45)</f>
        <v>645am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4744</v>
      </c>
      <c r="BA45" s="163" t="s">
        <v>55</v>
      </c>
      <c r="BB45" s="163"/>
      <c r="BC45" s="164"/>
      <c r="BD45" s="92">
        <f>IF($H$45="","",$H$45)</f>
        <v>144</v>
      </c>
      <c r="BE45" s="71">
        <v>3</v>
      </c>
      <c r="BF45" s="209" t="s">
        <v>34</v>
      </c>
      <c r="BG45" s="210"/>
      <c r="BH45" s="96">
        <f>$CF$45</f>
        <v>14</v>
      </c>
      <c r="BI45" s="211">
        <f>IF($M$45="","",$M$45)</f>
        <v>42210</v>
      </c>
      <c r="BJ45" s="212"/>
      <c r="BK45" s="186" t="str">
        <f>IF($O$45="","",$O$45)</f>
        <v>645am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4744</v>
      </c>
      <c r="BY45" s="163" t="s">
        <v>55</v>
      </c>
      <c r="BZ45" s="163"/>
      <c r="CA45" s="164"/>
      <c r="CB45" s="92">
        <f>IF($H$45="","",$H$45)</f>
        <v>144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14</v>
      </c>
      <c r="CG45" s="211">
        <f>IF($M$45="","",$M$45)</f>
        <v>42210</v>
      </c>
      <c r="CH45" s="212"/>
      <c r="CI45" s="186" t="str">
        <f>IF($O$45="","",$O$45)</f>
        <v>645am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2">
        <f>IF(D45="","",((H43+H44+H45)-D45))</f>
        <v>-163</v>
      </c>
      <c r="I46" s="71">
        <v>4</v>
      </c>
      <c r="J46" s="193" t="s">
        <v>37</v>
      </c>
      <c r="K46" s="194"/>
      <c r="L46" s="96">
        <f>$CF$46</f>
        <v>5.5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-163</v>
      </c>
      <c r="AG46" s="71">
        <v>4</v>
      </c>
      <c r="AH46" s="193" t="s">
        <v>37</v>
      </c>
      <c r="AI46" s="194"/>
      <c r="AJ46" s="96">
        <f>$CF$46</f>
        <v>5.5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-163</v>
      </c>
      <c r="BE46" s="71">
        <v>4</v>
      </c>
      <c r="BF46" s="193" t="s">
        <v>37</v>
      </c>
      <c r="BG46" s="194"/>
      <c r="BH46" s="96">
        <f>$CF$46</f>
        <v>5.5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-163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3">
        <f>IF(H46="","",(IF(H46&gt;0,(H46*M8)*(-1),ABS(H46*M8))))</f>
        <v>40.978200000000001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40.978200000000001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40.978200000000001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40.978200000000001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2015-07-31T17:15:36Z</dcterms:modified>
</cp:coreProperties>
</file>