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1" i="51"/>
  <c r="AH21" i="51"/>
  <c r="AH23" i="51"/>
  <c r="AH29" i="51"/>
  <c r="N15" i="51"/>
  <c r="AN8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19" i="51"/>
  <c r="BF32" i="51"/>
  <c r="BF27" i="51"/>
  <c r="BF24" i="51"/>
  <c r="BF35" i="51"/>
  <c r="BF34" i="51"/>
  <c r="BF26" i="51"/>
  <c r="BF18" i="51"/>
  <c r="BF37" i="51"/>
  <c r="BF29" i="51"/>
  <c r="BF21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3" i="51" l="1"/>
  <c r="CD34" i="51"/>
  <c r="CD40" i="51"/>
  <c r="CD41" i="51" s="1"/>
  <c r="CD18" i="51"/>
  <c r="CD25" i="51"/>
  <c r="CD24" i="51"/>
  <c r="CD39" i="51"/>
  <c r="CD20" i="51"/>
  <c r="CD36" i="51"/>
  <c r="CD30" i="51"/>
  <c r="CD19" i="51"/>
  <c r="CD35" i="51"/>
  <c r="CD21" i="51"/>
  <c r="CD37" i="5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<sst xmlns="http://schemas.openxmlformats.org/spreadsheetml/2006/main" count="322" uniqueCount="94">
  <si>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</si>
  <si>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</si>
  <si>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</si>
  <si>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</si>
  <si>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</si>
  <si>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</si>
  <si>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</si>
  <si>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</si>
  <si>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</si>
  <si>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</si>
  <si>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</si>
  <si>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</si>
  <si>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</si>
  <si>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</si>
  <si>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</si>
  <si>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</si>
  <si>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</si>
  <si>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</si>
  <si>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</si>
  <si>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</si>
  <si>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</si>
  <si>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</si>
  <si>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</si>
  <si>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</si>
  <si>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</si>
  <si>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</si>
  <si>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</si>
  <si>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</si>
  <si>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</si>
  <si>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</si>
  <si>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</si>
  <si>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</si>
  <si>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</si>
  <si>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</si>
  <si>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</si>
  <si>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</si>
  <si>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</si>
  <si>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</si>
  <si>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</si>
  <si>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</si>
  <si>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</si>
  <si>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</si>
  <si>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</si>
  <si>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</si>
  <si>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</si>
  <si>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</si>
  <si>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</si>
  <si>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</si>
  <si>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</si>
  <si>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</si>
  <si>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</si>
  <si>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</si>
  <si>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</si>
  <si>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</si>
  <si>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</si>
  <si>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</si>
  <si>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</si>
  <si>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</si>
  <si>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</si>
  <si>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</si>
  <si>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</si>
  <si>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</si>
  <si>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</si>
  <si>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</si>
  <si>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</si>
  <si>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</si>
  <si>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</si>
  <si>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</si>
  <si>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</si>
  <si>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</si>
  <si>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</si>
  <si>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</si>
  <si>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</si>
  <si>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</si>
  <si>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</si>
  <si>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</si>
  <si>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FC2515</t>
  </si>
  <si>
    <t>A02002-0024</t>
  </si>
  <si>
    <t>Standard     1-1/4</t>
  </si>
  <si>
    <t>NB</t>
  </si>
  <si>
    <t>ZE</t>
  </si>
  <si>
    <t>Collet issues</t>
  </si>
  <si>
    <t>YES</t>
  </si>
  <si>
    <t>OK</t>
  </si>
  <si>
    <t>VG</t>
  </si>
  <si>
    <t>AW</t>
  </si>
  <si>
    <t>ACT reviewed 3/19 - same as standard                                                  OFFICE: RECONCILE MATERIAL ONCE JOB IS OUT</t>
  </si>
  <si>
    <t>A3</t>
  </si>
  <si>
    <t>Dwn-new bushing for tap</t>
  </si>
  <si>
    <t>Wrk on A2</t>
  </si>
  <si>
    <t>446110H</t>
  </si>
  <si>
    <t>replaced finger pin &amp; pusher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</si>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</sst>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0" sqref="J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87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21.54</v>
      </c>
      <c r="N4" s="230" t="s">
        <v>14</v>
      </c>
      <c r="O4" s="231"/>
      <c r="P4" s="214">
        <f>IF(M6="","",(ROUNDUP((C10*M8/M4/M6),0)*M6))</f>
        <v>78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8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21.54</v>
      </c>
      <c r="AL4" s="230" t="s">
        <v>14</v>
      </c>
      <c r="AM4" s="231"/>
      <c r="AN4" s="214">
        <f>IF($P$4="","",$P$4)</f>
        <v>78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8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21.54</v>
      </c>
      <c r="BJ4" s="230" t="s">
        <v>14</v>
      </c>
      <c r="BK4" s="231"/>
      <c r="BL4" s="214">
        <f>IF($P$4="","",$P$4)</f>
        <v>78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8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21.54</v>
      </c>
      <c r="CH4" s="230" t="s">
        <v>14</v>
      </c>
      <c r="CI4" s="231"/>
      <c r="CJ4" s="214">
        <f>IF($P$4="","",$P$4)</f>
        <v>78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642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2</v>
      </c>
      <c r="Y6" s="29"/>
      <c r="Z6" s="77" t="s">
        <v>62</v>
      </c>
      <c r="AA6" s="309" t="str">
        <f>IF($C$6="","",$C$6)</f>
        <v>FC2515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642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2</v>
      </c>
      <c r="AW6" s="29"/>
      <c r="AX6" s="77" t="s">
        <v>62</v>
      </c>
      <c r="AY6" s="309" t="str">
        <f>IF($C$6="","",$C$6)</f>
        <v>FC2515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642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2</v>
      </c>
      <c r="BU6" s="29"/>
      <c r="BV6" s="77" t="s">
        <v>62</v>
      </c>
      <c r="BW6" s="309" t="str">
        <f>IF($C$6="","",$C$6)</f>
        <v>FC2515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642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363087</v>
      </c>
      <c r="D8" s="424"/>
      <c r="E8" s="425"/>
      <c r="F8" s="418"/>
      <c r="G8" s="419"/>
      <c r="H8" s="354" t="s">
        <v>78</v>
      </c>
      <c r="I8" s="355"/>
      <c r="J8" s="132">
        <v>4.9000000000000004</v>
      </c>
      <c r="K8" s="28"/>
      <c r="L8" s="82" t="s">
        <v>28</v>
      </c>
      <c r="M8" s="56">
        <v>4.7300000000000002E-2</v>
      </c>
      <c r="N8" s="345" t="s">
        <v>29</v>
      </c>
      <c r="O8" s="346"/>
      <c r="P8" s="214">
        <f>IF(M8="","",M4/M8)</f>
        <v>455.39112050739953</v>
      </c>
      <c r="Q8" s="216"/>
      <c r="R8" s="28"/>
      <c r="S8" s="327" t="s">
        <v>86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363087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4.9000000000000004</v>
      </c>
      <c r="AI8" s="28"/>
      <c r="AJ8" s="82" t="s">
        <v>28</v>
      </c>
      <c r="AK8" s="108">
        <f>IF($M$8="","",$M$8)</f>
        <v>4.7300000000000002E-2</v>
      </c>
      <c r="AL8" s="345" t="s">
        <v>29</v>
      </c>
      <c r="AM8" s="346"/>
      <c r="AN8" s="214">
        <f>IF($P$8="","",$P$8)</f>
        <v>455.39112050739953</v>
      </c>
      <c r="AO8" s="216"/>
      <c r="AP8" s="28"/>
      <c r="AQ8" s="426" t="str">
        <f>IF($S$8="","",$S$8)</f>
        <v>ACT reviewed 3/19 - same as standard                                                  OFFICE: RECONCILE MATERIAL ONCE JOB IS OUT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363087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4.9000000000000004</v>
      </c>
      <c r="BG8" s="28"/>
      <c r="BH8" s="82" t="s">
        <v>28</v>
      </c>
      <c r="BI8" s="108">
        <f>IF($M$8="","",$M$8)</f>
        <v>4.7300000000000002E-2</v>
      </c>
      <c r="BJ8" s="345" t="s">
        <v>29</v>
      </c>
      <c r="BK8" s="346"/>
      <c r="BL8" s="214">
        <f>IF($P$8="","",$P$8)</f>
        <v>455.39112050739953</v>
      </c>
      <c r="BM8" s="216"/>
      <c r="BN8" s="28"/>
      <c r="BO8" s="426" t="str">
        <f>IF($S$8="","",$S$8)</f>
        <v>ACT reviewed 3/19 - same as standard                                                  OFFICE: RECONCILE MATERIAL ONCE JOB IS OUT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363087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4.9000000000000004</v>
      </c>
      <c r="CE8" s="28"/>
      <c r="CF8" s="82" t="s">
        <v>28</v>
      </c>
      <c r="CG8" s="108">
        <f>IF($M$8="","",$M$8)</f>
        <v>4.7300000000000002E-2</v>
      </c>
      <c r="CH8" s="345" t="s">
        <v>29</v>
      </c>
      <c r="CI8" s="346"/>
      <c r="CJ8" s="214">
        <f>IF($P$8="","",$P$8)</f>
        <v>455.39112050739953</v>
      </c>
      <c r="CK8" s="216"/>
      <c r="CL8" s="28"/>
      <c r="CM8" s="426" t="str">
        <f>IF($S$8="","",$S$8)</f>
        <v>ACT reviewed 3/19 - same as standard                                                  OFFICE: RECONCILE MATERIAL ONCE JOB IS OUT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33000</v>
      </c>
      <c r="D10" s="217"/>
      <c r="E10" s="218"/>
      <c r="F10" s="416"/>
      <c r="G10" s="417"/>
      <c r="H10" s="354" t="s">
        <v>49</v>
      </c>
      <c r="I10" s="355"/>
      <c r="J10" s="133">
        <v>4.9000000000000004</v>
      </c>
      <c r="K10" s="162" t="s">
        <v>85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33000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>
        <f>IF($J$10="","",$J$10)</f>
        <v>4.9000000000000004</v>
      </c>
      <c r="AI10" s="109" t="str">
        <f>IF($K$10="","",$K$10)</f>
        <v>AW</v>
      </c>
      <c r="AJ10" s="183" t="s">
        <v>41</v>
      </c>
      <c r="AK10" s="184"/>
      <c r="AL10" s="185" t="str">
        <f>IF($N$10="","",$N$10)</f>
        <v>A02002-0024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33000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>
        <f>IF($J$10="","",$J$10)</f>
        <v>4.9000000000000004</v>
      </c>
      <c r="BG10" s="109" t="str">
        <f>IF($K$10="","",$K$10)</f>
        <v>AW</v>
      </c>
      <c r="BH10" s="183" t="s">
        <v>41</v>
      </c>
      <c r="BI10" s="184"/>
      <c r="BJ10" s="185" t="str">
        <f>IF($N$10="","",$N$10)</f>
        <v>A02002-0024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33000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>
        <f>IF($J$10="","",$J$10)</f>
        <v>4.9000000000000004</v>
      </c>
      <c r="CE10" s="109" t="str">
        <f>IF($K$10="","",$K$10)</f>
        <v>AW</v>
      </c>
      <c r="CF10" s="183" t="s">
        <v>41</v>
      </c>
      <c r="CG10" s="184"/>
      <c r="CH10" s="185" t="str">
        <f>IF($N$10="","",$N$10)</f>
        <v>A02002-0024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33000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59.5</v>
      </c>
      <c r="AD14" s="118">
        <f t="shared" ref="AD14:AI14" si="0">F41</f>
        <v>8</v>
      </c>
      <c r="AE14" s="119">
        <f t="shared" si="0"/>
        <v>34972</v>
      </c>
      <c r="AF14" s="120">
        <f>H41</f>
        <v>12.799254100897558</v>
      </c>
      <c r="AG14" s="118">
        <f t="shared" si="0"/>
        <v>65</v>
      </c>
      <c r="AH14" s="119">
        <f t="shared" si="0"/>
        <v>34972</v>
      </c>
      <c r="AI14" s="119">
        <f t="shared" si="0"/>
        <v>-1972</v>
      </c>
      <c r="AJ14" s="121">
        <f>L41</f>
        <v>38199</v>
      </c>
      <c r="AK14" s="64"/>
      <c r="AL14" s="358"/>
      <c r="AM14" s="359"/>
      <c r="AN14" s="360"/>
      <c r="AO14" s="361"/>
      <c r="AP14" s="362"/>
      <c r="AQ14" s="124">
        <f>S41</f>
        <v>5.5</v>
      </c>
      <c r="AR14" s="63"/>
      <c r="AS14" s="121">
        <f>U41</f>
        <v>10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59.5</v>
      </c>
      <c r="BB14" s="118">
        <f t="shared" ref="BB14" si="1">AD41</f>
        <v>8</v>
      </c>
      <c r="BC14" s="119">
        <f t="shared" ref="BC14" si="2">AE41</f>
        <v>34972</v>
      </c>
      <c r="BD14" s="120">
        <f>AF41</f>
        <v>12.799254100897558</v>
      </c>
      <c r="BE14" s="118">
        <f t="shared" ref="BE14" si="3">AG41</f>
        <v>65</v>
      </c>
      <c r="BF14" s="119">
        <f t="shared" ref="BF14" si="4">AH41</f>
        <v>34972</v>
      </c>
      <c r="BG14" s="119">
        <f t="shared" ref="BG14" si="5">AI41</f>
        <v>-1972</v>
      </c>
      <c r="BH14" s="121">
        <f>AJ41</f>
        <v>38199</v>
      </c>
      <c r="BI14" s="64"/>
      <c r="BJ14" s="358"/>
      <c r="BK14" s="359"/>
      <c r="BL14" s="360"/>
      <c r="BM14" s="361"/>
      <c r="BN14" s="362"/>
      <c r="BO14" s="124">
        <f>AQ41</f>
        <v>5.5</v>
      </c>
      <c r="BP14" s="63"/>
      <c r="BQ14" s="121">
        <f>AS41</f>
        <v>10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59.5</v>
      </c>
      <c r="BZ14" s="118">
        <f t="shared" ref="BZ14" si="6">BB41</f>
        <v>8</v>
      </c>
      <c r="CA14" s="119">
        <f t="shared" ref="CA14" si="7">BC41</f>
        <v>34972</v>
      </c>
      <c r="CB14" s="120">
        <f>BD41</f>
        <v>12.799254100897558</v>
      </c>
      <c r="CC14" s="118">
        <f t="shared" ref="CC14" si="8">BE41</f>
        <v>65</v>
      </c>
      <c r="CD14" s="119">
        <f t="shared" ref="CD14" si="9">BF41</f>
        <v>34972</v>
      </c>
      <c r="CE14" s="119">
        <f t="shared" ref="CE14" si="10">BG41</f>
        <v>-1972</v>
      </c>
      <c r="CF14" s="121">
        <f>BH41</f>
        <v>38199</v>
      </c>
      <c r="CG14" s="64"/>
      <c r="CH14" s="358"/>
      <c r="CI14" s="359"/>
      <c r="CJ14" s="360"/>
      <c r="CK14" s="361"/>
      <c r="CL14" s="362"/>
      <c r="CM14" s="124">
        <f>BO41</f>
        <v>5.5</v>
      </c>
      <c r="CN14" s="63"/>
      <c r="CO14" s="121">
        <f>BQ41</f>
        <v>10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42081</v>
      </c>
      <c r="C15" s="161" t="s">
        <v>79</v>
      </c>
      <c r="D15" s="137">
        <v>3115</v>
      </c>
      <c r="E15" s="137">
        <v>1</v>
      </c>
      <c r="F15" s="140">
        <v>8</v>
      </c>
      <c r="G15" s="141">
        <v>642</v>
      </c>
      <c r="H15" s="98">
        <f>IF(G15="","",(IF($P$8=0,"",(G15/$M$6)/$P$8)))</f>
        <v>0.2349628597957289</v>
      </c>
      <c r="I15" s="99">
        <f>IF(G15="","",(SUM(E15+F15+S15)))</f>
        <v>9</v>
      </c>
      <c r="J15" s="100">
        <f>SUM(G$14:G15)</f>
        <v>642</v>
      </c>
      <c r="K15" s="100">
        <f t="shared" ref="K15:K40" si="11">C$10-J15</f>
        <v>32358</v>
      </c>
      <c r="L15" s="101">
        <f>IF(G15="",0,$J$6*(I15-F15-S15))</f>
        <v>642</v>
      </c>
      <c r="M15" s="102">
        <f>G15</f>
        <v>642</v>
      </c>
      <c r="N15" s="179">
        <f>IF(L15=0,"",(M15/L15))</f>
        <v>1</v>
      </c>
      <c r="O15" s="180"/>
      <c r="P15" s="164"/>
      <c r="Q15" s="165"/>
      <c r="R15" s="166"/>
      <c r="S15" s="144">
        <v>0</v>
      </c>
      <c r="T15" s="146">
        <v>0</v>
      </c>
      <c r="U15" s="146">
        <v>10</v>
      </c>
      <c r="V15" s="167">
        <v>11</v>
      </c>
      <c r="W15" s="171"/>
      <c r="X15" s="171"/>
      <c r="Y15" s="17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34972</v>
      </c>
      <c r="AI15" s="100">
        <f>C$10-AH15</f>
        <v>-1972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34972</v>
      </c>
      <c r="BG15" s="100">
        <f>$C$10-BF15</f>
        <v>-1972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34972</v>
      </c>
      <c r="CE15" s="100">
        <f>$C$10-CD15</f>
        <v>-1972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42081</v>
      </c>
      <c r="C16" s="161" t="s">
        <v>80</v>
      </c>
      <c r="D16" s="137">
        <v>25028</v>
      </c>
      <c r="E16" s="137">
        <v>7</v>
      </c>
      <c r="F16" s="139">
        <v>0</v>
      </c>
      <c r="G16" s="141">
        <v>4010</v>
      </c>
      <c r="H16" s="98">
        <f t="shared" ref="H16:H40" si="12">IF(G16="","",(IF($P$8=0,"",(G16/$M$6)/$P$8)))</f>
        <v>1.4676029093160015</v>
      </c>
      <c r="I16" s="99">
        <f t="shared" ref="I16:I40" si="13">IF(G16="","",(SUM(E16+F16+S16)))</f>
        <v>8</v>
      </c>
      <c r="J16" s="100">
        <f>SUM(G$14:G16)</f>
        <v>4652</v>
      </c>
      <c r="K16" s="100">
        <f>C$10-J16</f>
        <v>28348</v>
      </c>
      <c r="L16" s="101">
        <f t="shared" ref="L16:L40" si="14">IF(G16="",0,$J$6*(I16-F16-S16))</f>
        <v>4494</v>
      </c>
      <c r="M16" s="102">
        <f t="shared" ref="M16:M40" si="15">G16</f>
        <v>4010</v>
      </c>
      <c r="N16" s="179">
        <f t="shared" ref="N16:N40" si="16">IF(L16=0,"",(M16/L16))</f>
        <v>0.89230084557187361</v>
      </c>
      <c r="O16" s="180"/>
      <c r="P16" s="164"/>
      <c r="Q16" s="165"/>
      <c r="R16" s="166"/>
      <c r="S16" s="144">
        <v>1</v>
      </c>
      <c r="T16" s="146">
        <v>4</v>
      </c>
      <c r="U16" s="146">
        <v>0</v>
      </c>
      <c r="V16" s="170" t="s">
        <v>81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34972</v>
      </c>
      <c r="AI16" s="100">
        <f t="shared" ref="AI16:AI40" si="19">C$10-AH16</f>
        <v>-1972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34972</v>
      </c>
      <c r="BG16" s="100">
        <f t="shared" ref="BG16:BG40" si="25">$C$10-BF16</f>
        <v>-1972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34972</v>
      </c>
      <c r="CE16" s="100">
        <f t="shared" ref="CE16:CE40" si="31">$C$10-CD16</f>
        <v>-1972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42082</v>
      </c>
      <c r="C17" s="161" t="s">
        <v>79</v>
      </c>
      <c r="D17" s="137">
        <v>3115</v>
      </c>
      <c r="E17" s="137">
        <v>5</v>
      </c>
      <c r="F17" s="139">
        <v>0</v>
      </c>
      <c r="G17" s="141">
        <v>3200</v>
      </c>
      <c r="H17" s="98">
        <f t="shared" si="12"/>
        <v>1.1711544413494277</v>
      </c>
      <c r="I17" s="99">
        <f t="shared" si="13"/>
        <v>7</v>
      </c>
      <c r="J17" s="100">
        <f>SUM(G$14:G17)</f>
        <v>7852</v>
      </c>
      <c r="K17" s="100">
        <f t="shared" si="11"/>
        <v>25148</v>
      </c>
      <c r="L17" s="101">
        <f t="shared" si="14"/>
        <v>3210</v>
      </c>
      <c r="M17" s="102">
        <f t="shared" si="15"/>
        <v>3200</v>
      </c>
      <c r="N17" s="179">
        <f t="shared" si="16"/>
        <v>0.99688473520249221</v>
      </c>
      <c r="O17" s="180"/>
      <c r="P17" s="164"/>
      <c r="Q17" s="165"/>
      <c r="R17" s="166"/>
      <c r="S17" s="144">
        <v>2</v>
      </c>
      <c r="T17" s="146">
        <v>1</v>
      </c>
      <c r="U17" s="146">
        <v>0</v>
      </c>
      <c r="V17" s="170" t="s">
        <v>88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34972</v>
      </c>
      <c r="AI17" s="100">
        <f t="shared" si="19"/>
        <v>-1972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34972</v>
      </c>
      <c r="BG17" s="100">
        <f t="shared" si="25"/>
        <v>-1972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34972</v>
      </c>
      <c r="CE17" s="100">
        <f t="shared" si="31"/>
        <v>-1972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42082</v>
      </c>
      <c r="C18" s="161" t="s">
        <v>79</v>
      </c>
      <c r="D18" s="137">
        <v>3115</v>
      </c>
      <c r="E18" s="137">
        <v>0</v>
      </c>
      <c r="F18" s="139">
        <v>0</v>
      </c>
      <c r="G18" s="141">
        <v>0</v>
      </c>
      <c r="H18" s="98">
        <f t="shared" si="12"/>
        <v>0</v>
      </c>
      <c r="I18" s="99">
        <f t="shared" si="13"/>
        <v>2</v>
      </c>
      <c r="J18" s="100">
        <f>SUM(G$14:G18)</f>
        <v>7852</v>
      </c>
      <c r="K18" s="100">
        <f t="shared" si="11"/>
        <v>25148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4">
        <v>2</v>
      </c>
      <c r="T18" s="146">
        <v>4</v>
      </c>
      <c r="U18" s="146">
        <v>0</v>
      </c>
      <c r="V18" s="170" t="s">
        <v>89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34972</v>
      </c>
      <c r="AI18" s="100">
        <f t="shared" si="19"/>
        <v>-1972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34972</v>
      </c>
      <c r="BG18" s="100">
        <f t="shared" si="25"/>
        <v>-1972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34972</v>
      </c>
      <c r="CE18" s="100">
        <f t="shared" si="31"/>
        <v>-1972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42082</v>
      </c>
      <c r="C19" s="163" t="s">
        <v>80</v>
      </c>
      <c r="D19" s="137">
        <v>25028</v>
      </c>
      <c r="E19" s="137">
        <v>10</v>
      </c>
      <c r="F19" s="139">
        <v>0</v>
      </c>
      <c r="G19" s="141">
        <v>5900</v>
      </c>
      <c r="H19" s="98">
        <f t="shared" si="12"/>
        <v>2.159316001238007</v>
      </c>
      <c r="I19" s="99">
        <f t="shared" si="13"/>
        <v>10</v>
      </c>
      <c r="J19" s="100">
        <f>SUM(G$14:G19)</f>
        <v>13752</v>
      </c>
      <c r="K19" s="100">
        <f t="shared" si="11"/>
        <v>19248</v>
      </c>
      <c r="L19" s="101">
        <f t="shared" si="14"/>
        <v>6420</v>
      </c>
      <c r="M19" s="102">
        <f t="shared" si="15"/>
        <v>5900</v>
      </c>
      <c r="N19" s="179">
        <f t="shared" si="16"/>
        <v>0.9190031152647975</v>
      </c>
      <c r="O19" s="180"/>
      <c r="P19" s="164"/>
      <c r="Q19" s="165"/>
      <c r="R19" s="166"/>
      <c r="S19" s="144">
        <v>0</v>
      </c>
      <c r="T19" s="146">
        <v>0</v>
      </c>
      <c r="U19" s="146">
        <v>0</v>
      </c>
      <c r="V19" s="170"/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34972</v>
      </c>
      <c r="AI19" s="100">
        <f t="shared" si="19"/>
        <v>-1972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34972</v>
      </c>
      <c r="BG19" s="100">
        <f t="shared" si="25"/>
        <v>-1972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34972</v>
      </c>
      <c r="CE19" s="100">
        <f t="shared" si="31"/>
        <v>-1972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42083</v>
      </c>
      <c r="C20" s="163" t="s">
        <v>79</v>
      </c>
      <c r="D20" s="137">
        <v>3115</v>
      </c>
      <c r="E20" s="137">
        <v>9</v>
      </c>
      <c r="F20" s="139">
        <v>0</v>
      </c>
      <c r="G20" s="141">
        <v>5400</v>
      </c>
      <c r="H20" s="98">
        <f t="shared" si="12"/>
        <v>1.9763231197771589</v>
      </c>
      <c r="I20" s="99">
        <f t="shared" si="13"/>
        <v>9</v>
      </c>
      <c r="J20" s="100">
        <f>SUM(G$14:G20)</f>
        <v>19152</v>
      </c>
      <c r="K20" s="100">
        <f t="shared" si="11"/>
        <v>13848</v>
      </c>
      <c r="L20" s="101">
        <f t="shared" si="14"/>
        <v>5778</v>
      </c>
      <c r="M20" s="102">
        <f t="shared" si="15"/>
        <v>5400</v>
      </c>
      <c r="N20" s="179">
        <f t="shared" si="16"/>
        <v>0.93457943925233644</v>
      </c>
      <c r="O20" s="180"/>
      <c r="P20" s="164" t="s">
        <v>90</v>
      </c>
      <c r="Q20" s="165"/>
      <c r="R20" s="166"/>
      <c r="S20" s="144">
        <v>0</v>
      </c>
      <c r="T20" s="146">
        <v>0</v>
      </c>
      <c r="U20" s="146">
        <v>0</v>
      </c>
      <c r="V20" s="170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34972</v>
      </c>
      <c r="AI20" s="100">
        <f t="shared" si="19"/>
        <v>-1972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34972</v>
      </c>
      <c r="BG20" s="100">
        <f t="shared" si="25"/>
        <v>-1972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34972</v>
      </c>
      <c r="CE20" s="100">
        <f t="shared" si="31"/>
        <v>-1972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42083</v>
      </c>
      <c r="C21" s="163" t="s">
        <v>80</v>
      </c>
      <c r="D21" s="137">
        <v>25028</v>
      </c>
      <c r="E21" s="137">
        <v>7.5</v>
      </c>
      <c r="F21" s="137">
        <v>0</v>
      </c>
      <c r="G21" s="141">
        <v>4400</v>
      </c>
      <c r="H21" s="98">
        <f t="shared" si="12"/>
        <v>1.6103373568554629</v>
      </c>
      <c r="I21" s="99">
        <f t="shared" si="13"/>
        <v>8</v>
      </c>
      <c r="J21" s="100">
        <f>SUM(G$14:G21)</f>
        <v>23552</v>
      </c>
      <c r="K21" s="100">
        <f t="shared" si="11"/>
        <v>9448</v>
      </c>
      <c r="L21" s="101">
        <f t="shared" si="14"/>
        <v>4815</v>
      </c>
      <c r="M21" s="102">
        <f t="shared" si="15"/>
        <v>4400</v>
      </c>
      <c r="N21" s="179">
        <f t="shared" si="16"/>
        <v>0.91381100726895115</v>
      </c>
      <c r="O21" s="180"/>
      <c r="P21" s="164" t="s">
        <v>90</v>
      </c>
      <c r="Q21" s="165"/>
      <c r="R21" s="166"/>
      <c r="S21" s="144">
        <v>0.5</v>
      </c>
      <c r="T21" s="146">
        <v>2</v>
      </c>
      <c r="U21" s="146">
        <v>0</v>
      </c>
      <c r="V21" s="170" t="s">
        <v>91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34972</v>
      </c>
      <c r="AI21" s="100">
        <f t="shared" si="19"/>
        <v>-1972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34972</v>
      </c>
      <c r="BG21" s="100">
        <f t="shared" si="25"/>
        <v>-1972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34972</v>
      </c>
      <c r="CE21" s="100">
        <f t="shared" si="31"/>
        <v>-1972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42086</v>
      </c>
      <c r="C22" s="163" t="s">
        <v>79</v>
      </c>
      <c r="D22" s="137">
        <v>3115</v>
      </c>
      <c r="E22" s="137">
        <v>10</v>
      </c>
      <c r="F22" s="137">
        <v>0</v>
      </c>
      <c r="G22" s="141">
        <v>6420</v>
      </c>
      <c r="H22" s="98">
        <f t="shared" si="12"/>
        <v>2.3496285979572891</v>
      </c>
      <c r="I22" s="99">
        <f t="shared" si="13"/>
        <v>10</v>
      </c>
      <c r="J22" s="100">
        <f>SUM(G$14:G22)</f>
        <v>29972</v>
      </c>
      <c r="K22" s="100">
        <f t="shared" si="11"/>
        <v>3028</v>
      </c>
      <c r="L22" s="101">
        <f t="shared" si="14"/>
        <v>6420</v>
      </c>
      <c r="M22" s="102">
        <f t="shared" si="15"/>
        <v>6420</v>
      </c>
      <c r="N22" s="179">
        <f t="shared" si="16"/>
        <v>1</v>
      </c>
      <c r="O22" s="180"/>
      <c r="P22" s="164" t="s">
        <v>90</v>
      </c>
      <c r="Q22" s="165"/>
      <c r="R22" s="166"/>
      <c r="S22" s="144">
        <v>0</v>
      </c>
      <c r="T22" s="146">
        <v>0</v>
      </c>
      <c r="U22" s="146">
        <v>0</v>
      </c>
      <c r="V22" s="170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34972</v>
      </c>
      <c r="AI22" s="100">
        <f t="shared" si="19"/>
        <v>-1972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34972</v>
      </c>
      <c r="BG22" s="100">
        <f t="shared" si="25"/>
        <v>-1972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34972</v>
      </c>
      <c r="CE22" s="100">
        <f t="shared" si="31"/>
        <v>-1972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>
        <v>42086</v>
      </c>
      <c r="C23" s="163" t="s">
        <v>80</v>
      </c>
      <c r="D23" s="137">
        <v>25028</v>
      </c>
      <c r="E23" s="137">
        <v>10</v>
      </c>
      <c r="F23" s="137">
        <v>0</v>
      </c>
      <c r="G23" s="141">
        <v>5000</v>
      </c>
      <c r="H23" s="98">
        <f t="shared" si="12"/>
        <v>1.8299288146084807</v>
      </c>
      <c r="I23" s="99">
        <f t="shared" si="13"/>
        <v>10</v>
      </c>
      <c r="J23" s="100">
        <f>SUM(G$14:G23)</f>
        <v>34972</v>
      </c>
      <c r="K23" s="100">
        <f t="shared" si="11"/>
        <v>-1972</v>
      </c>
      <c r="L23" s="101">
        <f t="shared" si="14"/>
        <v>6420</v>
      </c>
      <c r="M23" s="102">
        <f t="shared" si="15"/>
        <v>5000</v>
      </c>
      <c r="N23" s="179">
        <f t="shared" si="16"/>
        <v>0.77881619937694702</v>
      </c>
      <c r="O23" s="180"/>
      <c r="P23" s="164" t="s">
        <v>90</v>
      </c>
      <c r="Q23" s="165"/>
      <c r="R23" s="166"/>
      <c r="S23" s="144">
        <v>0</v>
      </c>
      <c r="T23" s="146">
        <v>0</v>
      </c>
      <c r="U23" s="146">
        <v>0</v>
      </c>
      <c r="V23" s="167" t="s">
        <v>92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34972</v>
      </c>
      <c r="AI23" s="100">
        <f t="shared" si="19"/>
        <v>-1972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34972</v>
      </c>
      <c r="BG23" s="100">
        <f t="shared" si="25"/>
        <v>-1972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34972</v>
      </c>
      <c r="CE23" s="100">
        <f t="shared" si="31"/>
        <v>-1972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34972</v>
      </c>
      <c r="K24" s="100">
        <f t="shared" si="11"/>
        <v>-1972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70" t="s">
        <v>93</v>
      </c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34972</v>
      </c>
      <c r="AI24" s="100">
        <f t="shared" si="19"/>
        <v>-1972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34972</v>
      </c>
      <c r="BG24" s="100">
        <f t="shared" si="25"/>
        <v>-1972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34972</v>
      </c>
      <c r="CE24" s="100">
        <f t="shared" si="31"/>
        <v>-1972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34972</v>
      </c>
      <c r="K25" s="100">
        <f t="shared" si="11"/>
        <v>-1972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70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34972</v>
      </c>
      <c r="AI25" s="100">
        <f t="shared" si="19"/>
        <v>-1972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34972</v>
      </c>
      <c r="BG25" s="100">
        <f t="shared" si="25"/>
        <v>-1972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34972</v>
      </c>
      <c r="CE25" s="100">
        <f t="shared" si="31"/>
        <v>-1972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34972</v>
      </c>
      <c r="K26" s="100">
        <f t="shared" si="11"/>
        <v>-1972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70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34972</v>
      </c>
      <c r="AI26" s="100">
        <f t="shared" si="19"/>
        <v>-1972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34972</v>
      </c>
      <c r="BG26" s="100">
        <f t="shared" si="25"/>
        <v>-1972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34972</v>
      </c>
      <c r="CE26" s="100">
        <f t="shared" si="31"/>
        <v>-1972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34972</v>
      </c>
      <c r="K27" s="100">
        <f t="shared" si="11"/>
        <v>-1972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70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34972</v>
      </c>
      <c r="AI27" s="100">
        <f t="shared" si="19"/>
        <v>-1972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34972</v>
      </c>
      <c r="BG27" s="100">
        <f t="shared" si="25"/>
        <v>-1972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34972</v>
      </c>
      <c r="CE27" s="100">
        <f t="shared" si="31"/>
        <v>-1972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34972</v>
      </c>
      <c r="K28" s="100">
        <f t="shared" si="11"/>
        <v>-1972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70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34972</v>
      </c>
      <c r="AI28" s="100">
        <f t="shared" si="19"/>
        <v>-1972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34972</v>
      </c>
      <c r="BG28" s="100">
        <f t="shared" si="25"/>
        <v>-1972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34972</v>
      </c>
      <c r="CE28" s="100">
        <f t="shared" si="31"/>
        <v>-1972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34972</v>
      </c>
      <c r="K29" s="100">
        <f t="shared" si="11"/>
        <v>-1972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70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34972</v>
      </c>
      <c r="AI29" s="100">
        <f t="shared" si="19"/>
        <v>-1972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34972</v>
      </c>
      <c r="BG29" s="100">
        <f t="shared" si="25"/>
        <v>-1972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34972</v>
      </c>
      <c r="CE29" s="100">
        <f t="shared" si="31"/>
        <v>-1972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34972</v>
      </c>
      <c r="K30" s="100">
        <f t="shared" si="11"/>
        <v>-1972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70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34972</v>
      </c>
      <c r="AI30" s="100">
        <f t="shared" si="19"/>
        <v>-1972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34972</v>
      </c>
      <c r="BG30" s="100">
        <f t="shared" si="25"/>
        <v>-1972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34972</v>
      </c>
      <c r="CE30" s="100">
        <f t="shared" si="31"/>
        <v>-1972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34972</v>
      </c>
      <c r="K31" s="100">
        <f t="shared" si="11"/>
        <v>-1972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70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34972</v>
      </c>
      <c r="AI31" s="100">
        <f t="shared" si="19"/>
        <v>-1972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34972</v>
      </c>
      <c r="BG31" s="100">
        <f t="shared" si="25"/>
        <v>-1972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34972</v>
      </c>
      <c r="CE31" s="100">
        <f t="shared" si="31"/>
        <v>-1972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34972</v>
      </c>
      <c r="K32" s="100">
        <f t="shared" si="11"/>
        <v>-1972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70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34972</v>
      </c>
      <c r="AI32" s="100">
        <f t="shared" si="19"/>
        <v>-1972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34972</v>
      </c>
      <c r="BG32" s="100">
        <f t="shared" si="25"/>
        <v>-1972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34972</v>
      </c>
      <c r="CE32" s="100">
        <f t="shared" si="31"/>
        <v>-1972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34972</v>
      </c>
      <c r="K33" s="100">
        <f t="shared" si="11"/>
        <v>-1972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70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34972</v>
      </c>
      <c r="AI33" s="100">
        <f t="shared" si="19"/>
        <v>-1972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34972</v>
      </c>
      <c r="BG33" s="100">
        <f t="shared" si="25"/>
        <v>-1972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34972</v>
      </c>
      <c r="CE33" s="100">
        <f t="shared" si="31"/>
        <v>-1972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34972</v>
      </c>
      <c r="K34" s="100">
        <f t="shared" si="11"/>
        <v>-1972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70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34972</v>
      </c>
      <c r="AI34" s="100">
        <f t="shared" si="19"/>
        <v>-1972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34972</v>
      </c>
      <c r="BG34" s="100">
        <f t="shared" si="25"/>
        <v>-1972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34972</v>
      </c>
      <c r="CE34" s="100">
        <f t="shared" si="31"/>
        <v>-1972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34972</v>
      </c>
      <c r="K35" s="100">
        <f t="shared" si="11"/>
        <v>-1972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70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34972</v>
      </c>
      <c r="AI35" s="100">
        <f t="shared" si="19"/>
        <v>-1972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34972</v>
      </c>
      <c r="BG35" s="100">
        <f t="shared" si="25"/>
        <v>-1972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34972</v>
      </c>
      <c r="CE35" s="100">
        <f t="shared" si="31"/>
        <v>-1972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34972</v>
      </c>
      <c r="K36" s="100">
        <f t="shared" si="11"/>
        <v>-1972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70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34972</v>
      </c>
      <c r="AI36" s="100">
        <f t="shared" si="19"/>
        <v>-1972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34972</v>
      </c>
      <c r="BG36" s="100">
        <f t="shared" si="25"/>
        <v>-1972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34972</v>
      </c>
      <c r="CE36" s="100">
        <f t="shared" si="31"/>
        <v>-1972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34972</v>
      </c>
      <c r="K37" s="100">
        <f t="shared" si="11"/>
        <v>-1972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70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34972</v>
      </c>
      <c r="AI37" s="100">
        <f t="shared" si="19"/>
        <v>-1972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34972</v>
      </c>
      <c r="BG37" s="100">
        <f t="shared" si="25"/>
        <v>-1972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34972</v>
      </c>
      <c r="CE37" s="100">
        <f t="shared" si="31"/>
        <v>-1972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34972</v>
      </c>
      <c r="K38" s="100">
        <f t="shared" si="11"/>
        <v>-1972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70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34972</v>
      </c>
      <c r="AI38" s="100">
        <f t="shared" si="19"/>
        <v>-1972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34972</v>
      </c>
      <c r="BG38" s="100">
        <f t="shared" si="25"/>
        <v>-1972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34972</v>
      </c>
      <c r="CE38" s="100">
        <f t="shared" si="31"/>
        <v>-1972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34972</v>
      </c>
      <c r="K39" s="100">
        <f t="shared" si="11"/>
        <v>-1972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34972</v>
      </c>
      <c r="AI39" s="100">
        <f t="shared" si="19"/>
        <v>-1972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34972</v>
      </c>
      <c r="BG39" s="100">
        <f t="shared" si="25"/>
        <v>-1972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34972</v>
      </c>
      <c r="CE39" s="100">
        <f t="shared" si="31"/>
        <v>-1972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34972</v>
      </c>
      <c r="K40" s="100">
        <f t="shared" si="11"/>
        <v>-1972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34972</v>
      </c>
      <c r="AI40" s="100">
        <f t="shared" si="19"/>
        <v>-1972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34972</v>
      </c>
      <c r="BG40" s="100">
        <f t="shared" si="25"/>
        <v>-1972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34972</v>
      </c>
      <c r="CE40" s="100">
        <f t="shared" si="31"/>
        <v>-1972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59.5</v>
      </c>
      <c r="F41" s="114">
        <f>SUM(F15:F40)</f>
        <v>8</v>
      </c>
      <c r="G41" s="115">
        <f>SUM(G15:G40)</f>
        <v>34972</v>
      </c>
      <c r="H41" s="116">
        <f>SUM(H15:H40)</f>
        <v>12.799254100897558</v>
      </c>
      <c r="I41" s="114">
        <f>IF(X4="",0,(SUM(I15:I40)-X4))</f>
        <v>65</v>
      </c>
      <c r="J41" s="115">
        <f>J40</f>
        <v>34972</v>
      </c>
      <c r="K41" s="115">
        <f>K40</f>
        <v>-1972</v>
      </c>
      <c r="L41" s="114">
        <f>SUM(L15:L40)</f>
        <v>38199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5.5</v>
      </c>
      <c r="T41" s="111"/>
      <c r="U41" s="123">
        <f>SUM(U15:U40)</f>
        <v>10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59.5</v>
      </c>
      <c r="AD41" s="114">
        <f>SUM(AD14:AD40)</f>
        <v>8</v>
      </c>
      <c r="AE41" s="115">
        <f>SUM(AE14:AE40)</f>
        <v>34972</v>
      </c>
      <c r="AF41" s="116">
        <f>SUM(AF14:AF40)</f>
        <v>12.799254100897558</v>
      </c>
      <c r="AG41" s="114">
        <f>SUM(AG14:AG40)</f>
        <v>65</v>
      </c>
      <c r="AH41" s="115">
        <f>AH40</f>
        <v>34972</v>
      </c>
      <c r="AI41" s="115">
        <f>AI40</f>
        <v>-1972</v>
      </c>
      <c r="AJ41" s="114">
        <f>SUM(AJ14:AJ40)</f>
        <v>38199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5.5</v>
      </c>
      <c r="AR41" s="68"/>
      <c r="AS41" s="125">
        <f>SUM(AS14:AS40)</f>
        <v>10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59.5</v>
      </c>
      <c r="BB41" s="114">
        <f>SUM(BB14:BB40)</f>
        <v>8</v>
      </c>
      <c r="BC41" s="115">
        <f>SUM(BC14:BC40)</f>
        <v>34972</v>
      </c>
      <c r="BD41" s="116">
        <f>SUM(BD14:BD40)</f>
        <v>12.799254100897558</v>
      </c>
      <c r="BE41" s="114">
        <f>SUM(BE14:BE40)</f>
        <v>65</v>
      </c>
      <c r="BF41" s="115">
        <f>BF40</f>
        <v>34972</v>
      </c>
      <c r="BG41" s="115">
        <f>BG40</f>
        <v>-1972</v>
      </c>
      <c r="BH41" s="114">
        <f>SUM(BH14:BH40)</f>
        <v>38199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5.5</v>
      </c>
      <c r="BP41" s="114"/>
      <c r="BQ41" s="125">
        <f>SUM(BQ14:BQ40)</f>
        <v>10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59.5</v>
      </c>
      <c r="BZ41" s="114">
        <f>SUM(BZ14:BZ40)</f>
        <v>8</v>
      </c>
      <c r="CA41" s="115">
        <f>SUM(CA14:CA40)</f>
        <v>34972</v>
      </c>
      <c r="CB41" s="116">
        <f>SUM(CB14:CB40)</f>
        <v>12.799254100897558</v>
      </c>
      <c r="CC41" s="114">
        <f>SUM(CC14:CC40)</f>
        <v>65</v>
      </c>
      <c r="CD41" s="115">
        <f>CD40</f>
        <v>34972</v>
      </c>
      <c r="CE41" s="115">
        <f>CE40</f>
        <v>-1972</v>
      </c>
      <c r="CF41" s="114">
        <f>SUM(CF14:CF40)</f>
        <v>38199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5.5</v>
      </c>
      <c r="CN41" s="114"/>
      <c r="CO41" s="125">
        <f>SUM(CO14:CO40)</f>
        <v>10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38199</v>
      </c>
      <c r="E43" s="259" t="s">
        <v>58</v>
      </c>
      <c r="F43" s="259"/>
      <c r="G43" s="260"/>
      <c r="H43" s="78">
        <v>34279</v>
      </c>
      <c r="I43" s="79">
        <v>1</v>
      </c>
      <c r="J43" s="410" t="s">
        <v>32</v>
      </c>
      <c r="K43" s="411"/>
      <c r="L43" s="94">
        <f>CF43</f>
        <v>2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38199</v>
      </c>
      <c r="AC43" s="259" t="s">
        <v>58</v>
      </c>
      <c r="AD43" s="259"/>
      <c r="AE43" s="260"/>
      <c r="AF43" s="159">
        <f>IF($H$43="","",$H$43)</f>
        <v>34279</v>
      </c>
      <c r="AG43" s="79">
        <v>1</v>
      </c>
      <c r="AH43" s="410" t="s">
        <v>32</v>
      </c>
      <c r="AI43" s="411"/>
      <c r="AJ43" s="94">
        <f>CF43</f>
        <v>2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38199</v>
      </c>
      <c r="BA43" s="259" t="s">
        <v>58</v>
      </c>
      <c r="BB43" s="259"/>
      <c r="BC43" s="260"/>
      <c r="BD43" s="159">
        <f>IF($H$43="","",$H$43)</f>
        <v>34279</v>
      </c>
      <c r="BE43" s="79">
        <v>1</v>
      </c>
      <c r="BF43" s="410" t="s">
        <v>32</v>
      </c>
      <c r="BG43" s="411"/>
      <c r="BH43" s="94">
        <f>CF43</f>
        <v>2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38199</v>
      </c>
      <c r="BY43" s="259" t="s">
        <v>58</v>
      </c>
      <c r="BZ43" s="259"/>
      <c r="CA43" s="260"/>
      <c r="CB43" s="159">
        <f>IF($H$43="","",$H$43)</f>
        <v>34279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0.91552134872640645</v>
      </c>
      <c r="E44" s="404" t="s">
        <v>54</v>
      </c>
      <c r="F44" s="404"/>
      <c r="G44" s="405"/>
      <c r="H44" s="92">
        <f>IF(CO41=0,"",CO41)</f>
        <v>10</v>
      </c>
      <c r="I44" s="71">
        <v>2</v>
      </c>
      <c r="J44" s="372" t="s">
        <v>33</v>
      </c>
      <c r="K44" s="373"/>
      <c r="L44" s="95">
        <f>$CF$44</f>
        <v>0.5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0.91552134872640645</v>
      </c>
      <c r="AC44" s="404" t="s">
        <v>54</v>
      </c>
      <c r="AD44" s="404"/>
      <c r="AE44" s="405"/>
      <c r="AF44" s="92">
        <f>IF($H$44="","",$H$44)</f>
        <v>10</v>
      </c>
      <c r="AG44" s="71">
        <v>2</v>
      </c>
      <c r="AH44" s="372" t="s">
        <v>33</v>
      </c>
      <c r="AI44" s="373"/>
      <c r="AJ44" s="95">
        <f>$CF$44</f>
        <v>0.5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0.91552134872640645</v>
      </c>
      <c r="BA44" s="404" t="s">
        <v>54</v>
      </c>
      <c r="BB44" s="404"/>
      <c r="BC44" s="405"/>
      <c r="BD44" s="92">
        <f>IF($H$44="","",$H$44)</f>
        <v>10</v>
      </c>
      <c r="BE44" s="71">
        <v>2</v>
      </c>
      <c r="BF44" s="372" t="s">
        <v>33</v>
      </c>
      <c r="BG44" s="373"/>
      <c r="BH44" s="95">
        <f>$CF$44</f>
        <v>0.5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0.91552134872640645</v>
      </c>
      <c r="BY44" s="404" t="s">
        <v>54</v>
      </c>
      <c r="BZ44" s="404"/>
      <c r="CA44" s="405"/>
      <c r="CB44" s="92">
        <f>IF($H$44="","",$H$44)</f>
        <v>10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34972</v>
      </c>
      <c r="E45" s="404" t="s">
        <v>55</v>
      </c>
      <c r="F45" s="404"/>
      <c r="G45" s="405"/>
      <c r="H45" s="92">
        <f>IF(P4="","",(P4*2))</f>
        <v>156</v>
      </c>
      <c r="I45" s="71">
        <v>3</v>
      </c>
      <c r="J45" s="254" t="s">
        <v>34</v>
      </c>
      <c r="K45" s="255"/>
      <c r="L45" s="96">
        <f>$CF$45</f>
        <v>0</v>
      </c>
      <c r="M45" s="273">
        <v>42081</v>
      </c>
      <c r="N45" s="274"/>
      <c r="O45" s="264">
        <v>0.54166666666666663</v>
      </c>
      <c r="P45" s="265"/>
      <c r="Q45" s="252" t="s">
        <v>82</v>
      </c>
      <c r="R45" s="253"/>
      <c r="S45" s="252" t="s">
        <v>83</v>
      </c>
      <c r="T45" s="253"/>
      <c r="U45" s="252" t="s">
        <v>84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34972</v>
      </c>
      <c r="AC45" s="404" t="s">
        <v>55</v>
      </c>
      <c r="AD45" s="404"/>
      <c r="AE45" s="405"/>
      <c r="AF45" s="92">
        <f>IF($H$45="","",$H$45)</f>
        <v>156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42081</v>
      </c>
      <c r="AL45" s="397"/>
      <c r="AM45" s="382">
        <f>IF($O$45="","",$O$45)</f>
        <v>0.54166666666666663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34972</v>
      </c>
      <c r="BA45" s="404" t="s">
        <v>55</v>
      </c>
      <c r="BB45" s="404"/>
      <c r="BC45" s="405"/>
      <c r="BD45" s="92">
        <f>IF($H$45="","",$H$45)</f>
        <v>156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42081</v>
      </c>
      <c r="BJ45" s="397"/>
      <c r="BK45" s="382">
        <f>IF($O$45="","",$O$45)</f>
        <v>0.54166666666666663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34972</v>
      </c>
      <c r="BY45" s="404" t="s">
        <v>55</v>
      </c>
      <c r="BZ45" s="404"/>
      <c r="CA45" s="405"/>
      <c r="CB45" s="92">
        <f>IF($H$45="","",$H$45)</f>
        <v>156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42081</v>
      </c>
      <c r="CH45" s="397"/>
      <c r="CI45" s="382">
        <f>IF($O$45="","",$O$45)</f>
        <v>0.54166666666666663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-527</v>
      </c>
      <c r="I46" s="71">
        <v>4</v>
      </c>
      <c r="J46" s="372" t="s">
        <v>37</v>
      </c>
      <c r="K46" s="373"/>
      <c r="L46" s="96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-527</v>
      </c>
      <c r="AG46" s="71">
        <v>4</v>
      </c>
      <c r="AH46" s="372" t="s">
        <v>37</v>
      </c>
      <c r="AI46" s="373"/>
      <c r="AJ46" s="96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-527</v>
      </c>
      <c r="BE46" s="71">
        <v>4</v>
      </c>
      <c r="BF46" s="372" t="s">
        <v>37</v>
      </c>
      <c r="BG46" s="373"/>
      <c r="BH46" s="96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-527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24.927099999999999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24.927099999999999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24.927099999999999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24.927099999999999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2015-03-24T13:58:06Z</cp:lastPrinted>
  <dcterms:created xsi:type="dcterms:W3CDTF">2004-06-10T22:10:31Z</dcterms:created>
  <dcterms:modified xsi:type="dcterms:W3CDTF">2015-03-26T19:32:40Z</dcterms:modified>
</cp:coreProperties>
</file>