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N23" i="51"/>
  <c r="AH23" i="51"/>
  <c r="AH2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<sst xmlns="http://schemas.openxmlformats.org/spreadsheetml/2006/main" count="331" uniqueCount="103">
  <si>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</si>
  <si>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</si>
  <si>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</si>
  <si>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</si>
  <si>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</si>
  <si>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</si>
  <si>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</si>
  <si>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</si>
  <si>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</si>
  <si>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</si>
  <si>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</si>
  <si>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</si>
  <si>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</si>
  <si>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</si>
  <si>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</si>
  <si>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</si>
  <si>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</si>
  <si>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</si>
  <si>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</si>
  <si>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</si>
  <si>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</si>
  <si>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</si>
  <si>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</si>
  <si>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</si>
  <si>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</si>
  <si>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</si>
  <si>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</si>
  <si>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</si>
  <si>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</si>
  <si>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</si>
  <si>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</si>
  <si>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</si>
  <si>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</si>
  <si>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</si>
  <si>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</si>
  <si>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</si>
  <si>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</si>
  <si>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</si>
  <si>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</si>
  <si>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</si>
  <si>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</si>
  <si>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</si>
  <si>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</si>
  <si>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</si>
  <si>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</si>
  <si>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</si>
  <si>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</si>
  <si>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</si>
  <si>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</si>
  <si>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</si>
  <si>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</si>
  <si>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</si>
  <si>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</si>
  <si>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</si>
  <si>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</si>
  <si>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</si>
  <si>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</si>
  <si>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</si>
  <si>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</si>
  <si>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</si>
  <si>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</si>
  <si>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</si>
  <si>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</si>
  <si>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</si>
  <si>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</si>
  <si>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</si>
  <si>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</si>
  <si>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</si>
  <si>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</si>
  <si>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</si>
  <si>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</si>
  <si>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</si>
  <si>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</si>
  <si>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</si>
  <si>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</si>
  <si>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</si>
  <si>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NK5001</t>
  </si>
  <si>
    <t>A02002-0028</t>
  </si>
  <si>
    <t>Standard     2"</t>
  </si>
  <si>
    <t>A15</t>
  </si>
  <si>
    <t xml:space="preserve">C </t>
  </si>
  <si>
    <t>Gary</t>
  </si>
  <si>
    <t>Cam needed work</t>
  </si>
  <si>
    <t>DH</t>
  </si>
  <si>
    <t>Mvd to A2</t>
  </si>
  <si>
    <t>130pm</t>
  </si>
  <si>
    <t>NO</t>
  </si>
  <si>
    <t>ok</t>
  </si>
  <si>
    <t>VG</t>
  </si>
  <si>
    <t>Seat chatter</t>
  </si>
  <si>
    <t>GARY</t>
  </si>
  <si>
    <t>Maint making bushing/A3</t>
  </si>
  <si>
    <r>
      <t>11/</t>
    </r>
    <r>
      <rPr>
        <sz val="9"/>
        <color indexed="8"/>
        <rFont val="Arial"/>
        <family val="2"/>
      </rPr>
      <t>Fair</t>
    </r>
  </si>
  <si>
    <t>CHI29584</t>
  </si>
  <si>
    <t>1 on 1 per AW</t>
  </si>
  <si>
    <t>Part chute</t>
  </si>
  <si>
    <t>YES</t>
  </si>
  <si>
    <t>OK</t>
  </si>
  <si>
    <t>AW</t>
  </si>
  <si>
    <t xml:space="preserve">ACT reviewed 8/6 @ 9.2 - </t>
  </si>
  <si>
    <t>Clean up</t>
  </si>
  <si>
    <t xml:space="preserve">job out 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</si>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</sst>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37" sqref="I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A15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A15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A15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1" t="s">
        <v>27</v>
      </c>
      <c r="M4" s="50">
        <v>29.31</v>
      </c>
      <c r="N4" s="358" t="s">
        <v>14</v>
      </c>
      <c r="O4" s="359"/>
      <c r="P4" s="297">
        <f>IF(M6="","",(ROUNDUP((C10*M8/M4/M6),0)*M6))</f>
        <v>42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51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29.31</v>
      </c>
      <c r="AL4" s="358" t="s">
        <v>14</v>
      </c>
      <c r="AM4" s="359"/>
      <c r="AN4" s="297">
        <f>IF($P$4="","",$P$4)</f>
        <v>42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51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29.31</v>
      </c>
      <c r="BJ4" s="358" t="s">
        <v>14</v>
      </c>
      <c r="BK4" s="359"/>
      <c r="BL4" s="297">
        <f>IF($P$4="","",$P$4)</f>
        <v>42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51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29.31</v>
      </c>
      <c r="CH4" s="358" t="s">
        <v>14</v>
      </c>
      <c r="CI4" s="359"/>
      <c r="CJ4" s="297">
        <f>IF($P$4="","",$P$4)</f>
        <v>42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51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323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0.31372549019607843</v>
      </c>
      <c r="Y6" s="29"/>
      <c r="Z6" s="77" t="s">
        <v>62</v>
      </c>
      <c r="AA6" s="322" t="str">
        <f>IF($C$6="","",$C$6)</f>
        <v>NK5001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323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0.31372549019607843</v>
      </c>
      <c r="AW6" s="29"/>
      <c r="AX6" s="77" t="s">
        <v>62</v>
      </c>
      <c r="AY6" s="322" t="str">
        <f>IF($C$6="","",$C$6)</f>
        <v>NK5001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323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0.31372549019607843</v>
      </c>
      <c r="BU6" s="29"/>
      <c r="BV6" s="77" t="s">
        <v>62</v>
      </c>
      <c r="BW6" s="322" t="str">
        <f>IF($C$6="","",$C$6)</f>
        <v>NK5001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323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0.31372549019607843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377372</v>
      </c>
      <c r="D8" s="370"/>
      <c r="E8" s="371"/>
      <c r="F8" s="364"/>
      <c r="G8" s="365"/>
      <c r="H8" s="293" t="s">
        <v>78</v>
      </c>
      <c r="I8" s="294"/>
      <c r="J8" s="132">
        <v>8.5</v>
      </c>
      <c r="K8" s="28"/>
      <c r="L8" s="81" t="s">
        <v>28</v>
      </c>
      <c r="M8" s="56">
        <v>0.22950000000000001</v>
      </c>
      <c r="N8" s="295" t="s">
        <v>29</v>
      </c>
      <c r="O8" s="296"/>
      <c r="P8" s="297">
        <f>IF(M8="","",M4/M8)</f>
        <v>127.71241830065358</v>
      </c>
      <c r="Q8" s="298"/>
      <c r="R8" s="28"/>
      <c r="S8" s="372" t="s">
        <v>99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377372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8.5</v>
      </c>
      <c r="AI8" s="28"/>
      <c r="AJ8" s="81" t="s">
        <v>28</v>
      </c>
      <c r="AK8" s="107">
        <f>IF($M$8="","",$M$8)</f>
        <v>0.22950000000000001</v>
      </c>
      <c r="AL8" s="295" t="s">
        <v>29</v>
      </c>
      <c r="AM8" s="296"/>
      <c r="AN8" s="297">
        <f>IF($P$8="","",$P$8)</f>
        <v>127.71241830065358</v>
      </c>
      <c r="AO8" s="298"/>
      <c r="AP8" s="28"/>
      <c r="AQ8" s="299" t="str">
        <f>IF($S$8="","",$S$8)</f>
        <v xml:space="preserve">ACT reviewed 8/6 @ 9.2 - 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377372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8.5</v>
      </c>
      <c r="BG8" s="28"/>
      <c r="BH8" s="81" t="s">
        <v>28</v>
      </c>
      <c r="BI8" s="107">
        <f>IF($M$8="","",$M$8)</f>
        <v>0.22950000000000001</v>
      </c>
      <c r="BJ8" s="295" t="s">
        <v>29</v>
      </c>
      <c r="BK8" s="296"/>
      <c r="BL8" s="297">
        <f>IF($P$8="","",$P$8)</f>
        <v>127.71241830065358</v>
      </c>
      <c r="BM8" s="298"/>
      <c r="BN8" s="28"/>
      <c r="BO8" s="299" t="str">
        <f>IF($S$8="","",$S$8)</f>
        <v xml:space="preserve">ACT reviewed 8/6 @ 9.2 - 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377372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8.5</v>
      </c>
      <c r="CE8" s="28"/>
      <c r="CF8" s="81" t="s">
        <v>28</v>
      </c>
      <c r="CG8" s="107">
        <f>IF($M$8="","",$M$8)</f>
        <v>0.22950000000000001</v>
      </c>
      <c r="CH8" s="295" t="s">
        <v>29</v>
      </c>
      <c r="CI8" s="296"/>
      <c r="CJ8" s="297">
        <f>IF($P$8="","",$P$8)</f>
        <v>127.71241830065358</v>
      </c>
      <c r="CK8" s="298"/>
      <c r="CL8" s="28"/>
      <c r="CM8" s="299" t="str">
        <f>IF($S$8="","",$S$8)</f>
        <v xml:space="preserve">ACT reviewed 8/6 @ 9.2 - 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5000</v>
      </c>
      <c r="D10" s="417"/>
      <c r="E10" s="418"/>
      <c r="F10" s="362"/>
      <c r="G10" s="363"/>
      <c r="H10" s="293" t="s">
        <v>49</v>
      </c>
      <c r="I10" s="294"/>
      <c r="J10" s="133">
        <v>9.1999999999999993</v>
      </c>
      <c r="K10" s="163" t="s">
        <v>98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9.1999999999999993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A02002-0028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9.1999999999999993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A02002-0028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9.1999999999999993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A02002-0028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5000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22</v>
      </c>
      <c r="AD14" s="117">
        <f t="shared" ref="AD14:AI14" si="0">F41</f>
        <v>51</v>
      </c>
      <c r="AE14" s="118">
        <f t="shared" si="0"/>
        <v>5150</v>
      </c>
      <c r="AF14" s="119">
        <f>H41</f>
        <v>6.7208290685772782</v>
      </c>
      <c r="AG14" s="117">
        <f t="shared" si="0"/>
        <v>31.5</v>
      </c>
      <c r="AH14" s="118">
        <f t="shared" si="0"/>
        <v>5150</v>
      </c>
      <c r="AI14" s="118">
        <f t="shared" si="0"/>
        <v>-150</v>
      </c>
      <c r="AJ14" s="120">
        <f>L41</f>
        <v>7106</v>
      </c>
      <c r="AK14" s="64"/>
      <c r="AL14" s="265"/>
      <c r="AM14" s="266"/>
      <c r="AN14" s="267"/>
      <c r="AO14" s="268"/>
      <c r="AP14" s="269"/>
      <c r="AQ14" s="123">
        <f>S41</f>
        <v>9.5</v>
      </c>
      <c r="AR14" s="63"/>
      <c r="AS14" s="120">
        <f>U41</f>
        <v>26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22</v>
      </c>
      <c r="BB14" s="117">
        <f t="shared" ref="BB14" si="1">AD41</f>
        <v>51</v>
      </c>
      <c r="BC14" s="118">
        <f t="shared" ref="BC14" si="2">AE41</f>
        <v>5150</v>
      </c>
      <c r="BD14" s="119">
        <f>AF41</f>
        <v>6.7208290685772782</v>
      </c>
      <c r="BE14" s="117">
        <f t="shared" ref="BE14" si="3">AG41</f>
        <v>31.5</v>
      </c>
      <c r="BF14" s="118">
        <f t="shared" ref="BF14" si="4">AH41</f>
        <v>5150</v>
      </c>
      <c r="BG14" s="118">
        <f t="shared" ref="BG14" si="5">AI41</f>
        <v>-150</v>
      </c>
      <c r="BH14" s="120">
        <f>AJ41</f>
        <v>7106</v>
      </c>
      <c r="BI14" s="64"/>
      <c r="BJ14" s="265"/>
      <c r="BK14" s="266"/>
      <c r="BL14" s="267"/>
      <c r="BM14" s="268"/>
      <c r="BN14" s="269"/>
      <c r="BO14" s="123">
        <f>AQ41</f>
        <v>9.5</v>
      </c>
      <c r="BP14" s="63"/>
      <c r="BQ14" s="120">
        <f>AS41</f>
        <v>26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22</v>
      </c>
      <c r="BZ14" s="117">
        <f t="shared" ref="BZ14" si="6">BB41</f>
        <v>51</v>
      </c>
      <c r="CA14" s="118">
        <f t="shared" ref="CA14" si="7">BC41</f>
        <v>5150</v>
      </c>
      <c r="CB14" s="119">
        <f>BD41</f>
        <v>6.7208290685772782</v>
      </c>
      <c r="CC14" s="117">
        <f t="shared" ref="CC14" si="8">BE41</f>
        <v>31.5</v>
      </c>
      <c r="CD14" s="118">
        <f t="shared" ref="CD14" si="9">BF41</f>
        <v>5150</v>
      </c>
      <c r="CE14" s="118">
        <f t="shared" ref="CE14" si="10">BG41</f>
        <v>-150</v>
      </c>
      <c r="CF14" s="120">
        <f>BH41</f>
        <v>7106</v>
      </c>
      <c r="CG14" s="64"/>
      <c r="CH14" s="265"/>
      <c r="CI14" s="266"/>
      <c r="CJ14" s="267"/>
      <c r="CK14" s="268"/>
      <c r="CL14" s="269"/>
      <c r="CM14" s="123">
        <f>BO41</f>
        <v>9.5</v>
      </c>
      <c r="CN14" s="63"/>
      <c r="CO14" s="120">
        <f>BQ41</f>
        <v>26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42212</v>
      </c>
      <c r="C15" s="161" t="s">
        <v>81</v>
      </c>
      <c r="D15" s="137">
        <v>3654</v>
      </c>
      <c r="E15" s="137">
        <v>0</v>
      </c>
      <c r="F15" s="140">
        <v>8</v>
      </c>
      <c r="G15" s="141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5000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5150</v>
      </c>
      <c r="AI15" s="99">
        <f>C$10-AH15</f>
        <v>-150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5150</v>
      </c>
      <c r="BG15" s="99">
        <f>$C$10-BF15</f>
        <v>-150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5150</v>
      </c>
      <c r="CE15" s="99">
        <f>$C$10-CD15</f>
        <v>-150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42213</v>
      </c>
      <c r="C16" s="161" t="s">
        <v>81</v>
      </c>
      <c r="D16" s="137">
        <v>3654</v>
      </c>
      <c r="E16" s="137">
        <v>0</v>
      </c>
      <c r="F16" s="139">
        <v>8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0</v>
      </c>
      <c r="T16" s="146">
        <v>0</v>
      </c>
      <c r="U16" s="146">
        <v>0</v>
      </c>
      <c r="V16" s="409"/>
      <c r="W16" s="410"/>
      <c r="X16" s="410"/>
      <c r="Y16" s="411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5150</v>
      </c>
      <c r="AI16" s="99">
        <f t="shared" ref="AI16:AI40" si="19">C$10-AH16</f>
        <v>-150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5150</v>
      </c>
      <c r="BG16" s="99">
        <f t="shared" ref="BG16:BG40" si="25">$C$10-BF16</f>
        <v>-150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5150</v>
      </c>
      <c r="CE16" s="99">
        <f t="shared" ref="CE16:CE40" si="31">$C$10-CD16</f>
        <v>-150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42214</v>
      </c>
      <c r="C17" s="161" t="s">
        <v>81</v>
      </c>
      <c r="D17" s="137">
        <v>3654</v>
      </c>
      <c r="E17" s="137">
        <v>0</v>
      </c>
      <c r="F17" s="139">
        <v>7</v>
      </c>
      <c r="G17" s="141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5000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1</v>
      </c>
      <c r="T17" s="146">
        <v>1</v>
      </c>
      <c r="U17" s="146">
        <v>0</v>
      </c>
      <c r="V17" s="409" t="s">
        <v>82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5150</v>
      </c>
      <c r="AI17" s="99">
        <f t="shared" si="19"/>
        <v>-150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5150</v>
      </c>
      <c r="BG17" s="99">
        <f t="shared" si="25"/>
        <v>-150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5150</v>
      </c>
      <c r="CE17" s="99">
        <f t="shared" si="31"/>
        <v>-150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42215</v>
      </c>
      <c r="C18" s="161" t="s">
        <v>81</v>
      </c>
      <c r="D18" s="137">
        <v>3654</v>
      </c>
      <c r="E18" s="137">
        <v>0</v>
      </c>
      <c r="F18" s="139">
        <v>8</v>
      </c>
      <c r="G18" s="141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5000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4">
        <v>0</v>
      </c>
      <c r="T18" s="146">
        <v>0</v>
      </c>
      <c r="U18" s="146">
        <v>0</v>
      </c>
      <c r="V18" s="409"/>
      <c r="W18" s="410"/>
      <c r="X18" s="410"/>
      <c r="Y18" s="411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5150</v>
      </c>
      <c r="AI18" s="99">
        <f t="shared" si="19"/>
        <v>-150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5150</v>
      </c>
      <c r="BG18" s="99">
        <f t="shared" si="25"/>
        <v>-150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5150</v>
      </c>
      <c r="CE18" s="99">
        <f t="shared" si="31"/>
        <v>-150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42215</v>
      </c>
      <c r="C19" s="162" t="s">
        <v>83</v>
      </c>
      <c r="D19" s="137"/>
      <c r="E19" s="137">
        <v>0</v>
      </c>
      <c r="F19" s="139">
        <v>2</v>
      </c>
      <c r="G19" s="141">
        <v>0</v>
      </c>
      <c r="H19" s="97">
        <f t="shared" si="12"/>
        <v>0</v>
      </c>
      <c r="I19" s="98">
        <f t="shared" si="13"/>
        <v>2.5</v>
      </c>
      <c r="J19" s="99">
        <f>SUM(G$14:G19)</f>
        <v>0</v>
      </c>
      <c r="K19" s="99">
        <f t="shared" si="11"/>
        <v>5000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0.5</v>
      </c>
      <c r="T19" s="146">
        <v>1</v>
      </c>
      <c r="U19" s="146">
        <v>0</v>
      </c>
      <c r="V19" s="409" t="s">
        <v>84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5150</v>
      </c>
      <c r="AI19" s="99">
        <f t="shared" si="19"/>
        <v>-150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5150</v>
      </c>
      <c r="BG19" s="99">
        <f t="shared" si="25"/>
        <v>-150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5150</v>
      </c>
      <c r="CE19" s="99">
        <f t="shared" si="31"/>
        <v>-150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42219</v>
      </c>
      <c r="C20" s="162" t="s">
        <v>90</v>
      </c>
      <c r="D20" s="137">
        <v>3654</v>
      </c>
      <c r="E20" s="137">
        <v>0</v>
      </c>
      <c r="F20" s="139">
        <v>2</v>
      </c>
      <c r="G20" s="141">
        <v>0</v>
      </c>
      <c r="H20" s="97">
        <f t="shared" si="12"/>
        <v>0</v>
      </c>
      <c r="I20" s="98">
        <f t="shared" si="13"/>
        <v>8</v>
      </c>
      <c r="J20" s="99">
        <f>SUM(G$14:G20)</f>
        <v>0</v>
      </c>
      <c r="K20" s="99">
        <f t="shared" si="11"/>
        <v>5000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>
        <v>6</v>
      </c>
      <c r="T20" s="146">
        <v>1</v>
      </c>
      <c r="U20" s="146">
        <v>0</v>
      </c>
      <c r="V20" s="409" t="s">
        <v>91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5150</v>
      </c>
      <c r="AI20" s="99">
        <f t="shared" si="19"/>
        <v>-150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5150</v>
      </c>
      <c r="BG20" s="99">
        <f t="shared" si="25"/>
        <v>-150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5150</v>
      </c>
      <c r="CE20" s="99">
        <f t="shared" si="31"/>
        <v>-150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42220</v>
      </c>
      <c r="C21" s="162" t="s">
        <v>81</v>
      </c>
      <c r="D21" s="137">
        <v>3654</v>
      </c>
      <c r="E21" s="137">
        <v>0</v>
      </c>
      <c r="F21" s="137">
        <v>8</v>
      </c>
      <c r="G21" s="141">
        <v>0</v>
      </c>
      <c r="H21" s="97">
        <f t="shared" si="12"/>
        <v>0</v>
      </c>
      <c r="I21" s="98">
        <f t="shared" si="13"/>
        <v>8</v>
      </c>
      <c r="J21" s="99">
        <f>SUM(G$14:G21)</f>
        <v>0</v>
      </c>
      <c r="K21" s="99">
        <f t="shared" si="11"/>
        <v>5000</v>
      </c>
      <c r="L21" s="100">
        <f t="shared" si="14"/>
        <v>0</v>
      </c>
      <c r="M21" s="101">
        <f t="shared" si="15"/>
        <v>0</v>
      </c>
      <c r="N21" s="241" t="str">
        <f t="shared" si="16"/>
        <v/>
      </c>
      <c r="O21" s="242"/>
      <c r="P21" s="433" t="s">
        <v>93</v>
      </c>
      <c r="Q21" s="434"/>
      <c r="R21" s="435"/>
      <c r="S21" s="144">
        <v>0</v>
      </c>
      <c r="T21" s="146">
        <v>0</v>
      </c>
      <c r="U21" s="146">
        <v>26</v>
      </c>
      <c r="V21" s="436" t="s">
        <v>92</v>
      </c>
      <c r="W21" s="437"/>
      <c r="X21" s="437"/>
      <c r="Y21" s="438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5150</v>
      </c>
      <c r="AI21" s="99">
        <f t="shared" si="19"/>
        <v>-150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5150</v>
      </c>
      <c r="BG21" s="99">
        <f t="shared" si="25"/>
        <v>-150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5150</v>
      </c>
      <c r="CE21" s="99">
        <f t="shared" si="31"/>
        <v>-150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42220</v>
      </c>
      <c r="C22" s="162" t="s">
        <v>81</v>
      </c>
      <c r="D22" s="137">
        <v>3654</v>
      </c>
      <c r="E22" s="137">
        <v>0</v>
      </c>
      <c r="F22" s="137">
        <v>8</v>
      </c>
      <c r="G22" s="141">
        <v>0</v>
      </c>
      <c r="H22" s="97">
        <f t="shared" si="12"/>
        <v>0</v>
      </c>
      <c r="I22" s="98">
        <f t="shared" si="13"/>
        <v>8</v>
      </c>
      <c r="J22" s="99">
        <f>SUM(G$14:G22)</f>
        <v>0</v>
      </c>
      <c r="K22" s="99">
        <f t="shared" si="11"/>
        <v>5000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 t="s">
        <v>93</v>
      </c>
      <c r="Q22" s="434"/>
      <c r="R22" s="435"/>
      <c r="S22" s="144">
        <v>0</v>
      </c>
      <c r="T22" s="146">
        <v>0</v>
      </c>
      <c r="U22" s="146">
        <v>0</v>
      </c>
      <c r="V22" s="409" t="s">
        <v>94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5150</v>
      </c>
      <c r="AI22" s="99">
        <f t="shared" si="19"/>
        <v>-150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5150</v>
      </c>
      <c r="BG22" s="99">
        <f t="shared" si="25"/>
        <v>-150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5150</v>
      </c>
      <c r="CE22" s="99">
        <f t="shared" si="31"/>
        <v>-150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42221</v>
      </c>
      <c r="C23" s="162" t="s">
        <v>81</v>
      </c>
      <c r="D23" s="137">
        <v>3654</v>
      </c>
      <c r="E23" s="137">
        <v>7</v>
      </c>
      <c r="F23" s="137">
        <v>0</v>
      </c>
      <c r="G23" s="141">
        <v>1700</v>
      </c>
      <c r="H23" s="97">
        <f t="shared" si="12"/>
        <v>2.2185261003070624</v>
      </c>
      <c r="I23" s="98">
        <f t="shared" si="13"/>
        <v>8</v>
      </c>
      <c r="J23" s="99">
        <f>SUM(G$14:G23)</f>
        <v>1700</v>
      </c>
      <c r="K23" s="99">
        <f t="shared" si="11"/>
        <v>3300</v>
      </c>
      <c r="L23" s="100">
        <f t="shared" si="14"/>
        <v>2261</v>
      </c>
      <c r="M23" s="101">
        <f t="shared" si="15"/>
        <v>1700</v>
      </c>
      <c r="N23" s="241">
        <f t="shared" si="16"/>
        <v>0.75187969924812026</v>
      </c>
      <c r="O23" s="242"/>
      <c r="P23" s="433"/>
      <c r="Q23" s="434"/>
      <c r="R23" s="435"/>
      <c r="S23" s="144">
        <v>1</v>
      </c>
      <c r="T23" s="146">
        <v>1</v>
      </c>
      <c r="U23" s="146">
        <v>0</v>
      </c>
      <c r="V23" s="409" t="s">
        <v>95</v>
      </c>
      <c r="W23" s="410"/>
      <c r="X23" s="410"/>
      <c r="Y23" s="411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5150</v>
      </c>
      <c r="AI23" s="99">
        <f t="shared" si="19"/>
        <v>-150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5150</v>
      </c>
      <c r="BG23" s="99">
        <f t="shared" si="25"/>
        <v>-150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5150</v>
      </c>
      <c r="CE23" s="99">
        <f t="shared" si="31"/>
        <v>-150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>
        <v>42222</v>
      </c>
      <c r="C24" s="162" t="s">
        <v>81</v>
      </c>
      <c r="D24" s="137">
        <v>3654</v>
      </c>
      <c r="E24" s="137">
        <v>7</v>
      </c>
      <c r="F24" s="137">
        <v>0</v>
      </c>
      <c r="G24" s="142">
        <v>1900</v>
      </c>
      <c r="H24" s="97">
        <f t="shared" si="12"/>
        <v>2.4795291709314231</v>
      </c>
      <c r="I24" s="98">
        <f t="shared" si="13"/>
        <v>8</v>
      </c>
      <c r="J24" s="99">
        <f>SUM(G$14:G24)</f>
        <v>3600</v>
      </c>
      <c r="K24" s="99">
        <f t="shared" si="11"/>
        <v>1400</v>
      </c>
      <c r="L24" s="100">
        <f t="shared" si="14"/>
        <v>2261</v>
      </c>
      <c r="M24" s="101">
        <f t="shared" si="15"/>
        <v>1900</v>
      </c>
      <c r="N24" s="241">
        <f t="shared" si="16"/>
        <v>0.84033613445378152</v>
      </c>
      <c r="O24" s="242"/>
      <c r="P24" s="433"/>
      <c r="Q24" s="434"/>
      <c r="R24" s="435"/>
      <c r="S24" s="144">
        <v>1</v>
      </c>
      <c r="T24" s="146">
        <v>4</v>
      </c>
      <c r="U24" s="146">
        <v>0</v>
      </c>
      <c r="V24" s="409" t="s">
        <v>100</v>
      </c>
      <c r="W24" s="410"/>
      <c r="X24" s="410"/>
      <c r="Y24" s="411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5150</v>
      </c>
      <c r="AI24" s="99">
        <f t="shared" si="19"/>
        <v>-150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5150</v>
      </c>
      <c r="BG24" s="99">
        <f t="shared" si="25"/>
        <v>-150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5150</v>
      </c>
      <c r="CE24" s="99">
        <f t="shared" si="31"/>
        <v>-150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>
        <v>42223</v>
      </c>
      <c r="C25" s="162" t="s">
        <v>81</v>
      </c>
      <c r="D25" s="137">
        <v>3654</v>
      </c>
      <c r="E25" s="137">
        <v>8</v>
      </c>
      <c r="F25" s="137">
        <v>0</v>
      </c>
      <c r="G25" s="141">
        <v>1550</v>
      </c>
      <c r="H25" s="97">
        <f t="shared" si="12"/>
        <v>2.0227737973387923</v>
      </c>
      <c r="I25" s="98">
        <f t="shared" si="13"/>
        <v>8</v>
      </c>
      <c r="J25" s="99">
        <f>SUM(G$14:G25)</f>
        <v>5150</v>
      </c>
      <c r="K25" s="99">
        <f t="shared" si="11"/>
        <v>-150</v>
      </c>
      <c r="L25" s="100">
        <f t="shared" si="14"/>
        <v>2584</v>
      </c>
      <c r="M25" s="101">
        <f t="shared" si="15"/>
        <v>1550</v>
      </c>
      <c r="N25" s="241">
        <f t="shared" si="16"/>
        <v>0.59984520123839014</v>
      </c>
      <c r="O25" s="242"/>
      <c r="P25" s="433"/>
      <c r="Q25" s="434"/>
      <c r="R25" s="435"/>
      <c r="S25" s="144">
        <v>0</v>
      </c>
      <c r="T25" s="146">
        <v>0</v>
      </c>
      <c r="U25" s="146">
        <v>0</v>
      </c>
      <c r="V25" s="436" t="s">
        <v>101</v>
      </c>
      <c r="W25" s="437"/>
      <c r="X25" s="437"/>
      <c r="Y25" s="438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5150</v>
      </c>
      <c r="AI25" s="99">
        <f t="shared" si="19"/>
        <v>-150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5150</v>
      </c>
      <c r="BG25" s="99">
        <f t="shared" si="25"/>
        <v>-150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5150</v>
      </c>
      <c r="CE25" s="99">
        <f t="shared" si="31"/>
        <v>-150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5150</v>
      </c>
      <c r="K26" s="99">
        <f t="shared" si="11"/>
        <v>-150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 t="s">
        <v>102</v>
      </c>
      <c r="W26" s="410"/>
      <c r="X26" s="410"/>
      <c r="Y26" s="411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5150</v>
      </c>
      <c r="AI26" s="99">
        <f t="shared" si="19"/>
        <v>-150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5150</v>
      </c>
      <c r="BG26" s="99">
        <f t="shared" si="25"/>
        <v>-150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5150</v>
      </c>
      <c r="CE26" s="99">
        <f t="shared" si="31"/>
        <v>-150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5150</v>
      </c>
      <c r="K27" s="99">
        <f t="shared" si="11"/>
        <v>-150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5150</v>
      </c>
      <c r="AI27" s="99">
        <f t="shared" si="19"/>
        <v>-150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5150</v>
      </c>
      <c r="BG27" s="99">
        <f t="shared" si="25"/>
        <v>-150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5150</v>
      </c>
      <c r="CE27" s="99">
        <f t="shared" si="31"/>
        <v>-150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5150</v>
      </c>
      <c r="K28" s="99">
        <f t="shared" si="11"/>
        <v>-150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5150</v>
      </c>
      <c r="AI28" s="99">
        <f t="shared" si="19"/>
        <v>-150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5150</v>
      </c>
      <c r="BG28" s="99">
        <f t="shared" si="25"/>
        <v>-150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5150</v>
      </c>
      <c r="CE28" s="99">
        <f t="shared" si="31"/>
        <v>-150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5150</v>
      </c>
      <c r="K29" s="99">
        <f t="shared" si="11"/>
        <v>-150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5150</v>
      </c>
      <c r="AI29" s="99">
        <f t="shared" si="19"/>
        <v>-150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5150</v>
      </c>
      <c r="BG29" s="99">
        <f t="shared" si="25"/>
        <v>-150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5150</v>
      </c>
      <c r="CE29" s="99">
        <f t="shared" si="31"/>
        <v>-150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5150</v>
      </c>
      <c r="K30" s="99">
        <f t="shared" si="11"/>
        <v>-150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5150</v>
      </c>
      <c r="AI30" s="99">
        <f t="shared" si="19"/>
        <v>-150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5150</v>
      </c>
      <c r="BG30" s="99">
        <f t="shared" si="25"/>
        <v>-150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5150</v>
      </c>
      <c r="CE30" s="99">
        <f t="shared" si="31"/>
        <v>-150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5150</v>
      </c>
      <c r="K31" s="99">
        <f t="shared" si="11"/>
        <v>-150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5150</v>
      </c>
      <c r="AI31" s="99">
        <f t="shared" si="19"/>
        <v>-150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5150</v>
      </c>
      <c r="BG31" s="99">
        <f t="shared" si="25"/>
        <v>-150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5150</v>
      </c>
      <c r="CE31" s="99">
        <f t="shared" si="31"/>
        <v>-150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5150</v>
      </c>
      <c r="K32" s="99">
        <f t="shared" si="11"/>
        <v>-150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5150</v>
      </c>
      <c r="AI32" s="99">
        <f t="shared" si="19"/>
        <v>-150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5150</v>
      </c>
      <c r="BG32" s="99">
        <f t="shared" si="25"/>
        <v>-150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5150</v>
      </c>
      <c r="CE32" s="99">
        <f t="shared" si="31"/>
        <v>-150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5150</v>
      </c>
      <c r="K33" s="99">
        <f t="shared" si="11"/>
        <v>-150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5150</v>
      </c>
      <c r="AI33" s="99">
        <f t="shared" si="19"/>
        <v>-150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5150</v>
      </c>
      <c r="BG33" s="99">
        <f t="shared" si="25"/>
        <v>-150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5150</v>
      </c>
      <c r="CE33" s="99">
        <f t="shared" si="31"/>
        <v>-150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5150</v>
      </c>
      <c r="K34" s="99">
        <f t="shared" si="11"/>
        <v>-150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5150</v>
      </c>
      <c r="AI34" s="99">
        <f t="shared" si="19"/>
        <v>-150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5150</v>
      </c>
      <c r="BG34" s="99">
        <f t="shared" si="25"/>
        <v>-150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5150</v>
      </c>
      <c r="CE34" s="99">
        <f t="shared" si="31"/>
        <v>-150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5150</v>
      </c>
      <c r="K35" s="99">
        <f t="shared" si="11"/>
        <v>-150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5150</v>
      </c>
      <c r="AI35" s="99">
        <f t="shared" si="19"/>
        <v>-150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5150</v>
      </c>
      <c r="BG35" s="99">
        <f t="shared" si="25"/>
        <v>-150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5150</v>
      </c>
      <c r="CE35" s="99">
        <f t="shared" si="31"/>
        <v>-150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5150</v>
      </c>
      <c r="K36" s="99">
        <f t="shared" si="11"/>
        <v>-150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5150</v>
      </c>
      <c r="AI36" s="99">
        <f t="shared" si="19"/>
        <v>-150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5150</v>
      </c>
      <c r="BG36" s="99">
        <f t="shared" si="25"/>
        <v>-150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5150</v>
      </c>
      <c r="CE36" s="99">
        <f t="shared" si="31"/>
        <v>-150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5150</v>
      </c>
      <c r="K37" s="99">
        <f t="shared" si="11"/>
        <v>-150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5150</v>
      </c>
      <c r="AI37" s="99">
        <f t="shared" si="19"/>
        <v>-150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5150</v>
      </c>
      <c r="BG37" s="99">
        <f t="shared" si="25"/>
        <v>-150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5150</v>
      </c>
      <c r="CE37" s="99">
        <f t="shared" si="31"/>
        <v>-150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5150</v>
      </c>
      <c r="K38" s="99">
        <f t="shared" si="11"/>
        <v>-150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5150</v>
      </c>
      <c r="AI38" s="99">
        <f t="shared" si="19"/>
        <v>-150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5150</v>
      </c>
      <c r="BG38" s="99">
        <f t="shared" si="25"/>
        <v>-150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5150</v>
      </c>
      <c r="CE38" s="99">
        <f t="shared" si="31"/>
        <v>-150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5150</v>
      </c>
      <c r="K39" s="99">
        <f t="shared" si="11"/>
        <v>-150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5150</v>
      </c>
      <c r="AI39" s="99">
        <f t="shared" si="19"/>
        <v>-150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5150</v>
      </c>
      <c r="BG39" s="99">
        <f t="shared" si="25"/>
        <v>-150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5150</v>
      </c>
      <c r="CE39" s="99">
        <f t="shared" si="31"/>
        <v>-150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5150</v>
      </c>
      <c r="K40" s="99">
        <f t="shared" si="11"/>
        <v>-150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5150</v>
      </c>
      <c r="AI40" s="99">
        <f t="shared" si="19"/>
        <v>-150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5150</v>
      </c>
      <c r="BG40" s="99">
        <f t="shared" si="25"/>
        <v>-150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5150</v>
      </c>
      <c r="CE40" s="99">
        <f t="shared" si="31"/>
        <v>-150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22</v>
      </c>
      <c r="F41" s="113">
        <f>SUM(F15:F40)</f>
        <v>51</v>
      </c>
      <c r="G41" s="114">
        <f>SUM(G15:G40)</f>
        <v>5150</v>
      </c>
      <c r="H41" s="115">
        <f>SUM(H15:H40)</f>
        <v>6.7208290685772782</v>
      </c>
      <c r="I41" s="113">
        <f>IF(X4="",0,(SUM(I15:I40)-X4))</f>
        <v>31.5</v>
      </c>
      <c r="J41" s="114">
        <f>J40</f>
        <v>5150</v>
      </c>
      <c r="K41" s="114">
        <f>K40</f>
        <v>-150</v>
      </c>
      <c r="L41" s="113">
        <f>SUM(L15:L40)</f>
        <v>7106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9.5</v>
      </c>
      <c r="T41" s="110"/>
      <c r="U41" s="122">
        <f>SUM(U15:U40)</f>
        <v>26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22</v>
      </c>
      <c r="AD41" s="113">
        <f>SUM(AD14:AD40)</f>
        <v>51</v>
      </c>
      <c r="AE41" s="114">
        <f>SUM(AE14:AE40)</f>
        <v>5150</v>
      </c>
      <c r="AF41" s="115">
        <f>SUM(AF14:AF40)</f>
        <v>6.7208290685772782</v>
      </c>
      <c r="AG41" s="113">
        <f>SUM(AG14:AG40)</f>
        <v>31.5</v>
      </c>
      <c r="AH41" s="114">
        <f>AH40</f>
        <v>5150</v>
      </c>
      <c r="AI41" s="114">
        <f>AI40</f>
        <v>-150</v>
      </c>
      <c r="AJ41" s="113">
        <f>SUM(AJ14:AJ40)</f>
        <v>7106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9.5</v>
      </c>
      <c r="AR41" s="68"/>
      <c r="AS41" s="124">
        <f>SUM(AS14:AS40)</f>
        <v>26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22</v>
      </c>
      <c r="BB41" s="113">
        <f>SUM(BB14:BB40)</f>
        <v>51</v>
      </c>
      <c r="BC41" s="114">
        <f>SUM(BC14:BC40)</f>
        <v>5150</v>
      </c>
      <c r="BD41" s="115">
        <f>SUM(BD14:BD40)</f>
        <v>6.7208290685772782</v>
      </c>
      <c r="BE41" s="113">
        <f>SUM(BE14:BE40)</f>
        <v>31.5</v>
      </c>
      <c r="BF41" s="114">
        <f>BF40</f>
        <v>5150</v>
      </c>
      <c r="BG41" s="114">
        <f>BG40</f>
        <v>-150</v>
      </c>
      <c r="BH41" s="113">
        <f>SUM(BH14:BH40)</f>
        <v>7106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9.5</v>
      </c>
      <c r="BP41" s="113"/>
      <c r="BQ41" s="124">
        <f>SUM(BQ14:BQ40)</f>
        <v>26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22</v>
      </c>
      <c r="BZ41" s="113">
        <f>SUM(BZ14:BZ40)</f>
        <v>51</v>
      </c>
      <c r="CA41" s="114">
        <f>SUM(CA14:CA40)</f>
        <v>5150</v>
      </c>
      <c r="CB41" s="115">
        <f>SUM(CB14:CB40)</f>
        <v>6.7208290685772782</v>
      </c>
      <c r="CC41" s="113">
        <f>SUM(CC14:CC40)</f>
        <v>31.5</v>
      </c>
      <c r="CD41" s="114">
        <f>CD40</f>
        <v>5150</v>
      </c>
      <c r="CE41" s="114">
        <f>CE40</f>
        <v>-150</v>
      </c>
      <c r="CF41" s="113">
        <f>SUM(CF14:CF40)</f>
        <v>7106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9.5</v>
      </c>
      <c r="CN41" s="113"/>
      <c r="CO41" s="124">
        <f>SUM(CO14:CO40)</f>
        <v>26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7106</v>
      </c>
      <c r="E43" s="171" t="s">
        <v>58</v>
      </c>
      <c r="F43" s="171"/>
      <c r="G43" s="172"/>
      <c r="H43" s="78">
        <v>5147</v>
      </c>
      <c r="I43" s="79">
        <v>1</v>
      </c>
      <c r="J43" s="216" t="s">
        <v>32</v>
      </c>
      <c r="K43" s="217"/>
      <c r="L43" s="93">
        <f>CF43</f>
        <v>8.5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7106</v>
      </c>
      <c r="AC43" s="171" t="s">
        <v>58</v>
      </c>
      <c r="AD43" s="171"/>
      <c r="AE43" s="172"/>
      <c r="AF43" s="131">
        <f>IF($H$43="","",$H$43)</f>
        <v>5147</v>
      </c>
      <c r="AG43" s="79">
        <v>1</v>
      </c>
      <c r="AH43" s="216" t="s">
        <v>32</v>
      </c>
      <c r="AI43" s="217"/>
      <c r="AJ43" s="93">
        <f>CF43</f>
        <v>8.5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7106</v>
      </c>
      <c r="BA43" s="171" t="s">
        <v>58</v>
      </c>
      <c r="BB43" s="171"/>
      <c r="BC43" s="172"/>
      <c r="BD43" s="131">
        <f>IF($H$43="","",$H$43)</f>
        <v>5147</v>
      </c>
      <c r="BE43" s="79">
        <v>1</v>
      </c>
      <c r="BF43" s="216" t="s">
        <v>32</v>
      </c>
      <c r="BG43" s="217"/>
      <c r="BH43" s="93">
        <f>CF43</f>
        <v>8.5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7106</v>
      </c>
      <c r="BY43" s="171" t="s">
        <v>58</v>
      </c>
      <c r="BZ43" s="171"/>
      <c r="CA43" s="172"/>
      <c r="CB43" s="131">
        <f>IF($H$43="","",$H$43)</f>
        <v>5147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0.7247396566282015</v>
      </c>
      <c r="E44" s="164" t="s">
        <v>54</v>
      </c>
      <c r="F44" s="164"/>
      <c r="G44" s="165"/>
      <c r="H44" s="91">
        <f>IF(CO41=0,"",CO41)</f>
        <v>26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0.7247396566282015</v>
      </c>
      <c r="AC44" s="164" t="s">
        <v>54</v>
      </c>
      <c r="AD44" s="164"/>
      <c r="AE44" s="165"/>
      <c r="AF44" s="91">
        <f>IF($H$44="","",$H$44)</f>
        <v>26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0.7247396566282015</v>
      </c>
      <c r="BA44" s="164" t="s">
        <v>54</v>
      </c>
      <c r="BB44" s="164"/>
      <c r="BC44" s="165"/>
      <c r="BD44" s="91">
        <f>IF($H$44="","",$H$44)</f>
        <v>26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0.7247396566282015</v>
      </c>
      <c r="BY44" s="164" t="s">
        <v>54</v>
      </c>
      <c r="BZ44" s="164"/>
      <c r="CA44" s="165"/>
      <c r="CB44" s="91">
        <f>IF($H$44="","",$H$44)</f>
        <v>26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5150</v>
      </c>
      <c r="E45" s="164" t="s">
        <v>55</v>
      </c>
      <c r="F45" s="164"/>
      <c r="G45" s="165"/>
      <c r="H45" s="91">
        <f>IF(P4="","",(P4*2))</f>
        <v>84</v>
      </c>
      <c r="I45" s="71">
        <v>3</v>
      </c>
      <c r="J45" s="210" t="s">
        <v>34</v>
      </c>
      <c r="K45" s="211"/>
      <c r="L45" s="95">
        <f>$CF$45</f>
        <v>0</v>
      </c>
      <c r="M45" s="385">
        <v>42215</v>
      </c>
      <c r="N45" s="386"/>
      <c r="O45" s="412" t="s">
        <v>85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 t="s">
        <v>89</v>
      </c>
      <c r="X45" s="415"/>
      <c r="Y45" s="416"/>
      <c r="Z45" s="208" t="s">
        <v>60</v>
      </c>
      <c r="AA45" s="209"/>
      <c r="AB45" s="91">
        <f>IF($D$45="","",$D$45)</f>
        <v>5150</v>
      </c>
      <c r="AC45" s="164" t="s">
        <v>55</v>
      </c>
      <c r="AD45" s="164"/>
      <c r="AE45" s="165"/>
      <c r="AF45" s="91">
        <f>IF($H$45="","",$H$45)</f>
        <v>84</v>
      </c>
      <c r="AG45" s="71">
        <v>3</v>
      </c>
      <c r="AH45" s="210" t="s">
        <v>34</v>
      </c>
      <c r="AI45" s="211"/>
      <c r="AJ45" s="95">
        <f>$CF$45</f>
        <v>0</v>
      </c>
      <c r="AK45" s="212">
        <f>IF($M$45="","",$M$45)</f>
        <v>42215</v>
      </c>
      <c r="AL45" s="213"/>
      <c r="AM45" s="187" t="str">
        <f>IF($O$45="","",$O$45)</f>
        <v>130pm</v>
      </c>
      <c r="AN45" s="188"/>
      <c r="AO45" s="187" t="str">
        <f>IF($Q$45="","",$Q$45)</f>
        <v>NO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>Seat chatter</v>
      </c>
      <c r="AV45" s="192"/>
      <c r="AW45" s="193"/>
      <c r="AX45" s="208" t="s">
        <v>60</v>
      </c>
      <c r="AY45" s="209"/>
      <c r="AZ45" s="91">
        <f>IF($D$45="","",$D$45)</f>
        <v>5150</v>
      </c>
      <c r="BA45" s="164" t="s">
        <v>55</v>
      </c>
      <c r="BB45" s="164"/>
      <c r="BC45" s="165"/>
      <c r="BD45" s="91">
        <f>IF($H$45="","",$H$45)</f>
        <v>84</v>
      </c>
      <c r="BE45" s="71">
        <v>3</v>
      </c>
      <c r="BF45" s="210" t="s">
        <v>34</v>
      </c>
      <c r="BG45" s="211"/>
      <c r="BH45" s="95">
        <f>$CF$45</f>
        <v>0</v>
      </c>
      <c r="BI45" s="212">
        <f>IF($M$45="","",$M$45)</f>
        <v>42215</v>
      </c>
      <c r="BJ45" s="213"/>
      <c r="BK45" s="187" t="str">
        <f>IF($O$45="","",$O$45)</f>
        <v>130pm</v>
      </c>
      <c r="BL45" s="188"/>
      <c r="BM45" s="187" t="str">
        <f>IF($Q$45="","",$Q$45)</f>
        <v>NO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>Seat chatter</v>
      </c>
      <c r="BT45" s="192"/>
      <c r="BU45" s="193"/>
      <c r="BV45" s="208" t="s">
        <v>60</v>
      </c>
      <c r="BW45" s="209"/>
      <c r="BX45" s="91">
        <f>IF($D$45="","",$D$45)</f>
        <v>5150</v>
      </c>
      <c r="BY45" s="164" t="s">
        <v>55</v>
      </c>
      <c r="BZ45" s="164"/>
      <c r="CA45" s="165"/>
      <c r="CB45" s="91">
        <f>IF($H$45="","",$H$45)</f>
        <v>84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42215</v>
      </c>
      <c r="CH45" s="213"/>
      <c r="CI45" s="187" t="str">
        <f>IF($O$45="","",$O$45)</f>
        <v>130pm</v>
      </c>
      <c r="CJ45" s="188"/>
      <c r="CK45" s="187" t="str">
        <f>IF($Q$45="","",$Q$45)</f>
        <v>NO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>Seat chatter</v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1">
        <f>IF(D45="","",((H43+H44+H45)-D45))</f>
        <v>107</v>
      </c>
      <c r="I46" s="71">
        <v>4</v>
      </c>
      <c r="J46" s="194" t="s">
        <v>37</v>
      </c>
      <c r="K46" s="195"/>
      <c r="L46" s="95">
        <f>$CF$46</f>
        <v>1</v>
      </c>
      <c r="M46" s="366">
        <v>42220</v>
      </c>
      <c r="N46" s="367"/>
      <c r="O46" s="404">
        <v>0.60416666666666663</v>
      </c>
      <c r="P46" s="405"/>
      <c r="Q46" s="387" t="s">
        <v>96</v>
      </c>
      <c r="R46" s="388"/>
      <c r="S46" s="387" t="s">
        <v>97</v>
      </c>
      <c r="T46" s="388"/>
      <c r="U46" s="387" t="s">
        <v>88</v>
      </c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107</v>
      </c>
      <c r="AG46" s="71">
        <v>4</v>
      </c>
      <c r="AH46" s="194" t="s">
        <v>37</v>
      </c>
      <c r="AI46" s="195"/>
      <c r="AJ46" s="95">
        <f>$CF$46</f>
        <v>1</v>
      </c>
      <c r="AK46" s="196">
        <f>IF($M$46="","",$M$46)</f>
        <v>42220</v>
      </c>
      <c r="AL46" s="197"/>
      <c r="AM46" s="187">
        <f>IF($O$46="","",$O$46)</f>
        <v>0.60416666666666663</v>
      </c>
      <c r="AN46" s="188"/>
      <c r="AO46" s="187" t="str">
        <f>IF($Q$46="","",$Q$46)</f>
        <v>YES</v>
      </c>
      <c r="AP46" s="188"/>
      <c r="AQ46" s="187" t="str">
        <f>IF($S$46="","",$S$46)</f>
        <v>OK</v>
      </c>
      <c r="AR46" s="188"/>
      <c r="AS46" s="173" t="str">
        <f>IF($U$46="","",$U$46)</f>
        <v>VG</v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107</v>
      </c>
      <c r="BE46" s="71">
        <v>4</v>
      </c>
      <c r="BF46" s="194" t="s">
        <v>37</v>
      </c>
      <c r="BG46" s="195"/>
      <c r="BH46" s="95">
        <f>$CF$46</f>
        <v>1</v>
      </c>
      <c r="BI46" s="196">
        <f>IF($M$46="","",$M$46)</f>
        <v>42220</v>
      </c>
      <c r="BJ46" s="197"/>
      <c r="BK46" s="187">
        <f>IF($O$46="","",$O$46)</f>
        <v>0.60416666666666663</v>
      </c>
      <c r="BL46" s="188"/>
      <c r="BM46" s="187" t="str">
        <f>IF($Q$46="","",$Q$46)</f>
        <v>YES</v>
      </c>
      <c r="BN46" s="188"/>
      <c r="BO46" s="187" t="str">
        <f>IF($S$46="","",$S$46)</f>
        <v>OK</v>
      </c>
      <c r="BP46" s="188"/>
      <c r="BQ46" s="173" t="str">
        <f>IF($U$46="","",$U$46)</f>
        <v>VG</v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107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>
        <f>IF($M$46="","",$M$46)</f>
        <v>42220</v>
      </c>
      <c r="CH46" s="197"/>
      <c r="CI46" s="187">
        <f>IF($O$46="","",$O$46)</f>
        <v>0.60416666666666663</v>
      </c>
      <c r="CJ46" s="188"/>
      <c r="CK46" s="187" t="str">
        <f>IF($Q$46="","",$Q$46)</f>
        <v>YES</v>
      </c>
      <c r="CL46" s="188"/>
      <c r="CM46" s="187" t="str">
        <f>IF($S$46="","",$S$46)</f>
        <v>OK</v>
      </c>
      <c r="CN46" s="188"/>
      <c r="CO46" s="173" t="str">
        <f>IF($U$46="","",$U$46)</f>
        <v>VG</v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2">
        <f>IF(H46="","",(IF(H46&gt;0,(H46*M8)*(-1),ABS(H46*M8))))</f>
        <v>-24.5565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-24.5565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-24.5565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-24.5565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2015-08-17T15:36:32Z</dcterms:modified>
</cp:coreProperties>
</file>