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<sst xmlns="http://schemas.openxmlformats.org/spreadsheetml/2006/main" count="145" uniqueCount="76">
  <si>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</si>
  <si>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</si>
  <si>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</si>
  <si>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</si>
  <si>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</si>
  <si>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</si>
  <si>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</si>
  <si>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</si>
  <si>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</si>
  <si>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</si>
  <si>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</si>
  <si>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</si>
  <si>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</si>
  <si>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</si>
  <si>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</si>
  <si>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</si>
  <si>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</si>
  <si>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</si>
  <si>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</si>
  <si>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</si>
  <si>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</si>
  <si>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</si>
  <si>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</si>
  <si>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</si>
  <si>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</si>
  <si>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</si>
  <si>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</si>
  <si>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</si>
  <si>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</si>
  <si>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</si>
  <si>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</si>
  <si>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</si>
  <si>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</si>
  <si>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</si>
  <si>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</si>
  <si>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</si>
  <si>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</si>
  <si>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</si>
  <si>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</si>
  <si>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</si>
  <si>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</si>
  <si>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</si>
  <si>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</si>
  <si>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</si>
  <si>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</si>
  <si>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</si>
  <si>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</si>
  <si>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</si>
  <si>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</si>
  <si>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</si>
  <si>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</si>
  <si>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</si>
  <si>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</si>
  <si>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</si>
  <si>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</si>
  <si>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</si>
  <si>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</si>
  <si>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</si>
  <si>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</si>
  <si>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</si>
  <si>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</si>
  <si>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100700-1</t>
  </si>
  <si>
    <t>100046-999</t>
  </si>
  <si>
    <t>A</t>
  </si>
  <si>
    <t>B</t>
  </si>
  <si>
    <t>C</t>
  </si>
  <si>
    <t>D</t>
  </si>
  <si>
    <t xml:space="preserve">Routing:     HOLD IN CNC AREA FOR 2ND OP   </t>
  </si>
  <si>
    <t>Routing:  HOLD IN CNC AREA FOR 3RD OP</t>
  </si>
  <si>
    <t>4th Operation</t>
  </si>
  <si>
    <t>Machine #  T42</t>
  </si>
  <si>
    <t>JO</t>
  </si>
  <si>
    <t>MR 8/12/14</t>
  </si>
  <si>
    <t>BJ</t>
  </si>
  <si>
    <t>jo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</si>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</sst>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9" borderId="3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8" fillId="0" borderId="21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22" zoomScale="90" zoomScaleNormal="90" workbookViewId="0">
      <selection activeCell="B43" sqref="B4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 t="s">
        <v>61</v>
      </c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340140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 t="s">
        <v>62</v>
      </c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1" t="s">
        <v>23</v>
      </c>
      <c r="C4" s="191"/>
      <c r="D4" s="24"/>
      <c r="E4" s="189">
        <v>26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1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20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0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5" t="s">
        <v>56</v>
      </c>
      <c r="C6" s="216"/>
      <c r="D6" s="216"/>
      <c r="E6" s="217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5" t="s">
        <v>56</v>
      </c>
      <c r="Z6" s="216"/>
      <c r="AA6" s="216"/>
      <c r="AB6" s="217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6"/>
      <c r="N7" s="174"/>
      <c r="O7" s="175"/>
      <c r="P7" s="175"/>
      <c r="Q7" s="175"/>
      <c r="R7" s="198" t="s">
        <v>57</v>
      </c>
      <c r="S7" s="198"/>
      <c r="T7" s="198"/>
      <c r="U7" s="145" t="s">
        <v>72</v>
      </c>
      <c r="V7" s="148"/>
      <c r="W7" s="183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6"/>
      <c r="AK7" s="174"/>
      <c r="AL7" s="175"/>
      <c r="AM7" s="175"/>
      <c r="AN7" s="175"/>
      <c r="AO7" s="207" t="s">
        <v>69</v>
      </c>
      <c r="AP7" s="207"/>
      <c r="AQ7" s="207"/>
      <c r="AR7" s="145"/>
      <c r="AS7" s="148"/>
      <c r="AT7" s="183"/>
    </row>
    <row r="8" spans="2:46" ht="16.5" customHeight="1">
      <c r="B8" s="211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207" t="s">
        <v>58</v>
      </c>
      <c r="S8" s="207"/>
      <c r="T8" s="207"/>
      <c r="U8" s="145"/>
      <c r="V8" s="148"/>
      <c r="W8" s="183"/>
      <c r="Y8" s="211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238"/>
      <c r="AP8" s="238"/>
      <c r="AQ8" s="238"/>
      <c r="AR8" s="145"/>
      <c r="AS8" s="148"/>
      <c r="AT8" s="183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5"/>
      <c r="O9" s="206"/>
      <c r="P9" s="206"/>
      <c r="Q9" s="206"/>
      <c r="R9" s="230" t="s">
        <v>59</v>
      </c>
      <c r="S9" s="230"/>
      <c r="T9" s="230"/>
      <c r="U9" s="202"/>
      <c r="V9" s="203"/>
      <c r="W9" s="204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5"/>
      <c r="AL9" s="206"/>
      <c r="AM9" s="206"/>
      <c r="AN9" s="206"/>
      <c r="AO9" s="239"/>
      <c r="AP9" s="239"/>
      <c r="AQ9" s="23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70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26</v>
      </c>
      <c r="L12" s="169" t="s">
        <v>55</v>
      </c>
      <c r="M12" s="170"/>
      <c r="N12" s="169"/>
      <c r="O12" s="171"/>
      <c r="P12" s="70"/>
      <c r="Q12" s="70"/>
      <c r="R12" s="70" t="s">
        <v>63</v>
      </c>
      <c r="S12" s="71"/>
      <c r="T12" s="72">
        <v>2</v>
      </c>
      <c r="U12" s="72">
        <v>4</v>
      </c>
      <c r="V12" s="54">
        <f>SUM(F13:F23)</f>
        <v>1.5</v>
      </c>
      <c r="W12" s="55">
        <f>U12/V12</f>
        <v>2.6666666666666665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 t="s">
        <v>66</v>
      </c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41862</v>
      </c>
      <c r="C13" s="30" t="s">
        <v>71</v>
      </c>
      <c r="D13" s="30"/>
      <c r="E13" s="30">
        <v>6.5</v>
      </c>
      <c r="F13" s="80">
        <v>1.5</v>
      </c>
      <c r="G13" s="32">
        <v>15</v>
      </c>
      <c r="H13" s="4" t="e">
        <f>IF(G13="","",(IF(#REF!=0,"",(#REF!*G13*#REF!))))</f>
        <v>#REF!</v>
      </c>
      <c r="I13" s="5">
        <f t="shared" ref="I13:I24" si="0">IF(G13="","",(SUM(E13+F13+Q13)))</f>
        <v>8</v>
      </c>
      <c r="J13" s="6">
        <f>SUM(G$12:G13)</f>
        <v>15</v>
      </c>
      <c r="K13" s="6">
        <f>E$4-J13</f>
        <v>11</v>
      </c>
      <c r="L13" s="7">
        <f t="shared" ref="L13:L23" si="1">IF(G13="",0,$T$12*(I13-F13-Q13))</f>
        <v>13</v>
      </c>
      <c r="M13" s="4">
        <f>G13</f>
        <v>15</v>
      </c>
      <c r="N13" s="110">
        <f>IF(L13=0,"",(M13/L13))</f>
        <v>1.1538461538461537</v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40"/>
      <c r="AR13" s="241"/>
      <c r="AS13" s="241"/>
      <c r="AT13" s="242"/>
    </row>
    <row r="14" spans="2:46" ht="15" customHeight="1">
      <c r="B14" s="29">
        <v>41894</v>
      </c>
      <c r="C14" s="30" t="s">
        <v>71</v>
      </c>
      <c r="D14" s="30"/>
      <c r="E14" s="30">
        <v>2</v>
      </c>
      <c r="F14" s="81">
        <v>0</v>
      </c>
      <c r="G14" s="32">
        <v>5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20</v>
      </c>
      <c r="K14" s="6">
        <f>E$4-J14</f>
        <v>6</v>
      </c>
      <c r="L14" s="7">
        <f t="shared" si="1"/>
        <v>4</v>
      </c>
      <c r="M14" s="4">
        <f t="shared" ref="M14:M23" si="4">G14</f>
        <v>5</v>
      </c>
      <c r="N14" s="110">
        <f t="shared" ref="N14:N23" si="5">IF(L14=0,"",(M14/L14))</f>
        <v>1.25</v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20</v>
      </c>
      <c r="K15" s="6">
        <f>E$4-J15</f>
        <v>6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20</v>
      </c>
      <c r="K16" s="6">
        <f t="shared" ref="K16:K24" si="8">E$4-J16</f>
        <v>6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20</v>
      </c>
      <c r="K17" s="6">
        <f t="shared" ref="K17" si="11">E$4-J17</f>
        <v>6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20</v>
      </c>
      <c r="K18" s="6">
        <f t="shared" ref="K18:K20" si="17">E$4-J18</f>
        <v>6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20</v>
      </c>
      <c r="K19" s="6">
        <f t="shared" si="17"/>
        <v>6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20</v>
      </c>
      <c r="K20" s="6">
        <f t="shared" si="17"/>
        <v>6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20</v>
      </c>
      <c r="K21" s="6">
        <f t="shared" si="8"/>
        <v>6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20</v>
      </c>
      <c r="K22" s="6">
        <f t="shared" si="8"/>
        <v>6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20</v>
      </c>
      <c r="K23" s="6">
        <f t="shared" si="8"/>
        <v>6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8.5</v>
      </c>
      <c r="F24" s="62">
        <f>SUM(F13:F23)</f>
        <v>1.5</v>
      </c>
      <c r="G24" s="62">
        <f>SUM(G13:G23)</f>
        <v>20</v>
      </c>
      <c r="H24" s="84"/>
      <c r="I24" s="62">
        <f t="shared" si="0"/>
        <v>10</v>
      </c>
      <c r="J24" s="85">
        <f>J23</f>
        <v>20</v>
      </c>
      <c r="K24" s="85">
        <f t="shared" si="8"/>
        <v>6</v>
      </c>
      <c r="L24" s="86">
        <f>SUM(L13:L23)</f>
        <v>17</v>
      </c>
      <c r="M24" s="84">
        <f>SUM(M13:M23)</f>
        <v>20</v>
      </c>
      <c r="N24" s="121">
        <f>SUM(M24/L24)</f>
        <v>1.1764705882352942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3" t="s">
        <v>37</v>
      </c>
      <c r="Z25" s="244"/>
      <c r="AA25" s="244"/>
      <c r="AB25" s="244"/>
      <c r="AC25" s="244"/>
      <c r="AD25" s="245"/>
      <c r="AE25" s="245"/>
      <c r="AF25" s="245"/>
      <c r="AG25" s="245"/>
      <c r="AH25" s="245"/>
      <c r="AI25" s="244"/>
      <c r="AJ25" s="244"/>
      <c r="AK25" s="244"/>
      <c r="AL25" s="244"/>
      <c r="AM25" s="244"/>
      <c r="AN25" s="244"/>
      <c r="AO25" s="244"/>
      <c r="AP25" s="244"/>
      <c r="AQ25" s="245"/>
      <c r="AR25" s="245"/>
      <c r="AS25" s="245"/>
      <c r="AT25" s="246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26</v>
      </c>
      <c r="L26" s="169" t="s">
        <v>55</v>
      </c>
      <c r="M26" s="170"/>
      <c r="N26" s="169"/>
      <c r="O26" s="171"/>
      <c r="P26" s="70"/>
      <c r="Q26" s="70"/>
      <c r="R26" s="70" t="s">
        <v>64</v>
      </c>
      <c r="S26" s="71"/>
      <c r="T26" s="73"/>
      <c r="U26" s="74"/>
      <c r="V26" s="56">
        <f>SUM(F27:F37)</f>
        <v>1</v>
      </c>
      <c r="W26" s="57">
        <f>U26/V26</f>
        <v>0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41907</v>
      </c>
      <c r="C27" s="60" t="s">
        <v>71</v>
      </c>
      <c r="D27" s="8"/>
      <c r="E27" s="30">
        <v>2</v>
      </c>
      <c r="F27" s="31">
        <v>1</v>
      </c>
      <c r="G27" s="32">
        <v>5</v>
      </c>
      <c r="H27" s="4" t="e">
        <f>IF(G27="","",(IF(#REF!=0,"",(#REF!*G27*#REF!))))</f>
        <v>#REF!</v>
      </c>
      <c r="I27" s="7">
        <f t="shared" ref="I27:I37" si="23">IF(G27="","",(SUM(E27+F27+Q27)))</f>
        <v>3</v>
      </c>
      <c r="J27" s="6">
        <f>SUM(G$26:G27)</f>
        <v>5</v>
      </c>
      <c r="K27" s="6">
        <f>E$4-J27</f>
        <v>21</v>
      </c>
      <c r="L27" s="7">
        <f t="shared" ref="L27:L37" si="24">IF(G27="",0,T$26*(I27-F27-Q27))</f>
        <v>0</v>
      </c>
      <c r="M27" s="4">
        <f>G27</f>
        <v>5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231"/>
      <c r="U27" s="232"/>
      <c r="V27" s="232"/>
      <c r="W27" s="233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1"/>
      <c r="AR27" s="232"/>
      <c r="AS27" s="232"/>
      <c r="AT27" s="233"/>
    </row>
    <row r="28" spans="2:46" ht="15" customHeight="1">
      <c r="B28" s="9">
        <v>41911</v>
      </c>
      <c r="C28" s="60" t="s">
        <v>73</v>
      </c>
      <c r="D28" s="8"/>
      <c r="E28" s="30">
        <v>5</v>
      </c>
      <c r="F28" s="34">
        <v>0</v>
      </c>
      <c r="G28" s="32">
        <v>15</v>
      </c>
      <c r="H28" s="4" t="e">
        <f>IF(G28="","",(IF(#REF!=0,"",(#REF!*G28*#REF!))))</f>
        <v>#REF!</v>
      </c>
      <c r="I28" s="7">
        <f t="shared" si="23"/>
        <v>5</v>
      </c>
      <c r="J28" s="6">
        <f>SUM(G$26:G28)</f>
        <v>20</v>
      </c>
      <c r="K28" s="6">
        <f>E$4-J28</f>
        <v>6</v>
      </c>
      <c r="L28" s="7">
        <f t="shared" si="24"/>
        <v>0</v>
      </c>
      <c r="M28" s="4">
        <f t="shared" ref="M28:M37" si="27">G28</f>
        <v>15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0</v>
      </c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20</v>
      </c>
      <c r="K29" s="6">
        <f t="shared" ref="K29:K31" si="32">E$4-J29</f>
        <v>6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20</v>
      </c>
      <c r="K30" s="6">
        <f t="shared" si="32"/>
        <v>6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20</v>
      </c>
      <c r="K31" s="6">
        <f t="shared" si="32"/>
        <v>6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20</v>
      </c>
      <c r="K32" s="6">
        <f t="shared" ref="K32" si="39">E$4-J32</f>
        <v>6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20</v>
      </c>
      <c r="K33" s="6">
        <f>E$4-J33</f>
        <v>6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20</v>
      </c>
      <c r="K34" s="6">
        <f t="shared" ref="K34:K38" si="45">E$4-J34</f>
        <v>6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20</v>
      </c>
      <c r="K35" s="6">
        <f t="shared" si="45"/>
        <v>6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20</v>
      </c>
      <c r="K36" s="6">
        <f t="shared" si="45"/>
        <v>6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20</v>
      </c>
      <c r="K37" s="6">
        <f t="shared" si="45"/>
        <v>6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7</v>
      </c>
      <c r="F38" s="63">
        <f t="shared" si="47"/>
        <v>1</v>
      </c>
      <c r="G38" s="63">
        <f>SUM(G27:G37)</f>
        <v>20</v>
      </c>
      <c r="H38" s="84"/>
      <c r="I38" s="86">
        <f t="shared" ref="I38" si="48">IF(G38="","",(SUM(E38+F38+Q38)))</f>
        <v>8</v>
      </c>
      <c r="J38" s="85">
        <f>J37</f>
        <v>20</v>
      </c>
      <c r="K38" s="85">
        <f t="shared" si="45"/>
        <v>6</v>
      </c>
      <c r="L38" s="86">
        <f>SUM(L27:L37)</f>
        <v>0</v>
      </c>
      <c r="M38" s="84">
        <f>SUM(M27:M37)</f>
        <v>20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68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26</v>
      </c>
      <c r="L40" s="169" t="s">
        <v>55</v>
      </c>
      <c r="M40" s="170"/>
      <c r="N40" s="169"/>
      <c r="O40" s="171"/>
      <c r="P40" s="70"/>
      <c r="Q40" s="70"/>
      <c r="R40" s="70" t="s">
        <v>65</v>
      </c>
      <c r="S40" s="71"/>
      <c r="T40" s="75"/>
      <c r="U40" s="74"/>
      <c r="V40" s="56">
        <f>SUM(F41:F51)</f>
        <v>1.5</v>
      </c>
      <c r="W40" s="57">
        <f>U40/V40</f>
        <v>0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41913</v>
      </c>
      <c r="C41" s="37" t="s">
        <v>74</v>
      </c>
      <c r="D41" s="30"/>
      <c r="E41" s="30">
        <v>6</v>
      </c>
      <c r="F41" s="31">
        <v>1.5</v>
      </c>
      <c r="G41" s="32">
        <v>16</v>
      </c>
      <c r="H41" s="4" t="e">
        <f>IF(G41="","",(IF(#REF!=0,"",(#REF!*G41*#REF!))))</f>
        <v>#REF!</v>
      </c>
      <c r="I41" s="5">
        <f t="shared" ref="I41:I51" si="51">IF(G41="","",(SUM(E41+F41+Q41)))</f>
        <v>7.5</v>
      </c>
      <c r="J41" s="6">
        <f>SUM(G$40:G41)</f>
        <v>16</v>
      </c>
      <c r="K41" s="6">
        <f>E$4-J41</f>
        <v>10</v>
      </c>
      <c r="L41" s="7">
        <f t="shared" ref="L41:L51" si="52">IF(G41="",0,T$26*(I41-F41-Q41))</f>
        <v>0</v>
      </c>
      <c r="M41" s="4">
        <f>G41</f>
        <v>16</v>
      </c>
      <c r="N41" s="110" t="str">
        <f>IF(L41=0,"",(M41/L41))</f>
        <v/>
      </c>
      <c r="O41" s="111"/>
      <c r="P41" s="33"/>
      <c r="Q41" s="30">
        <v>0</v>
      </c>
      <c r="R41" s="30">
        <v>0</v>
      </c>
      <c r="S41" s="30">
        <v>0</v>
      </c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>
        <v>41914</v>
      </c>
      <c r="C42" s="37" t="s">
        <v>71</v>
      </c>
      <c r="D42" s="30"/>
      <c r="E42" s="30">
        <v>1.5</v>
      </c>
      <c r="F42" s="34">
        <v>0</v>
      </c>
      <c r="G42" s="32">
        <v>4</v>
      </c>
      <c r="H42" s="4" t="e">
        <f>IF(G42="","",(IF(#REF!=0,"",(#REF!*G42*#REF!))))</f>
        <v>#REF!</v>
      </c>
      <c r="I42" s="5">
        <f t="shared" si="51"/>
        <v>1.5</v>
      </c>
      <c r="J42" s="6">
        <f>SUM(G$40:G42)</f>
        <v>20</v>
      </c>
      <c r="K42" s="6">
        <f>E$4-J42</f>
        <v>6</v>
      </c>
      <c r="L42" s="7">
        <f t="shared" si="52"/>
        <v>0</v>
      </c>
      <c r="M42" s="4">
        <f t="shared" ref="M42:M51" si="55">G42</f>
        <v>4</v>
      </c>
      <c r="N42" s="110" t="str">
        <f t="shared" ref="N42:N51" si="56">IF(L42=0,"",(M42/L42))</f>
        <v/>
      </c>
      <c r="O42" s="111"/>
      <c r="P42" s="33"/>
      <c r="Q42" s="30">
        <v>0</v>
      </c>
      <c r="R42" s="30">
        <v>0</v>
      </c>
      <c r="S42" s="30">
        <v>0</v>
      </c>
      <c r="T42" s="247" t="s">
        <v>75</v>
      </c>
      <c r="U42" s="248"/>
      <c r="V42" s="248"/>
      <c r="W42" s="24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20</v>
      </c>
      <c r="K43" s="6">
        <f t="shared" ref="K43:K45" si="60">E$4-J43</f>
        <v>6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20</v>
      </c>
      <c r="K44" s="6">
        <f t="shared" si="60"/>
        <v>6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20</v>
      </c>
      <c r="K45" s="6">
        <f t="shared" si="60"/>
        <v>6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20</v>
      </c>
      <c r="K46" s="6">
        <f>E$4-J46</f>
        <v>6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20</v>
      </c>
      <c r="K47" s="6">
        <f t="shared" ref="K47:K52" si="67">E$4-J47</f>
        <v>6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20</v>
      </c>
      <c r="K48" s="6">
        <f t="shared" ref="K48" si="69">E$4-J48</f>
        <v>6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20</v>
      </c>
      <c r="K49" s="6">
        <f t="shared" si="67"/>
        <v>6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20</v>
      </c>
      <c r="K50" s="6">
        <f t="shared" si="67"/>
        <v>6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20</v>
      </c>
      <c r="K51" s="6">
        <f t="shared" si="67"/>
        <v>6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7.5</v>
      </c>
      <c r="F52" s="63">
        <f>SUM(F41:F51)</f>
        <v>1.5</v>
      </c>
      <c r="G52" s="63">
        <f>SUM(G41:G51)</f>
        <v>20</v>
      </c>
      <c r="H52" s="84" t="e">
        <f>IF(G52="","",(IF(#REF!=0,"",(#REF!*G52*#REF!))))</f>
        <v>#REF!</v>
      </c>
      <c r="I52" s="86">
        <f t="shared" ref="I52" si="73">IF(G52="","",(SUM(E52+F52+Q52)))</f>
        <v>9</v>
      </c>
      <c r="J52" s="85">
        <f>J51</f>
        <v>20</v>
      </c>
      <c r="K52" s="85">
        <f t="shared" si="67"/>
        <v>6</v>
      </c>
      <c r="L52" s="86">
        <f>SUM(L41:L51)</f>
        <v>0</v>
      </c>
      <c r="M52" s="84">
        <f>SUM(M41:M51)</f>
        <v>20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5" t="s">
        <v>42</v>
      </c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7"/>
      <c r="X53" s="100"/>
      <c r="Y53" s="235" t="s">
        <v>42</v>
      </c>
      <c r="Z53" s="236"/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  <c r="AK53" s="236"/>
      <c r="AL53" s="236"/>
      <c r="AM53" s="236"/>
      <c r="AN53" s="236"/>
      <c r="AO53" s="236"/>
      <c r="AP53" s="236"/>
      <c r="AQ53" s="236"/>
      <c r="AR53" s="236"/>
      <c r="AS53" s="236"/>
      <c r="AT53" s="237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7" t="s">
        <v>52</v>
      </c>
      <c r="C55" s="228"/>
      <c r="D55" s="228"/>
      <c r="E55" s="228"/>
      <c r="F55" s="228"/>
      <c r="G55" s="228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7" t="s">
        <v>52</v>
      </c>
      <c r="Z55" s="228"/>
      <c r="AA55" s="228"/>
      <c r="AB55" s="228"/>
      <c r="AC55" s="228"/>
      <c r="AD55" s="228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20</v>
      </c>
      <c r="G56" s="126"/>
      <c r="H56" s="2"/>
      <c r="I56" s="43">
        <v>1</v>
      </c>
      <c r="J56" s="229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4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9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4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20</v>
      </c>
      <c r="G58" s="126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20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1" t="s">
        <v>47</v>
      </c>
      <c r="C60" s="222"/>
      <c r="D60" s="222"/>
      <c r="E60" s="222"/>
      <c r="F60" s="223">
        <f>G24</f>
        <v>20</v>
      </c>
      <c r="G60" s="224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1" t="s">
        <v>47</v>
      </c>
      <c r="Z60" s="222"/>
      <c r="AA60" s="222"/>
      <c r="AB60" s="222"/>
      <c r="AC60" s="223">
        <f>AD24</f>
        <v>0</v>
      </c>
      <c r="AD60" s="224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5"/>
      <c r="C61" s="225"/>
      <c r="D61" s="225"/>
      <c r="E61" s="225"/>
      <c r="F61" s="226"/>
      <c r="G61" s="226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2014-10-31T18:51:05Z</dcterms:modified>
</cp:coreProperties>
</file>