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<sst xmlns="http://schemas.openxmlformats.org/spreadsheetml/2006/main" count="151" uniqueCount="81">
  <si>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</si>
  <si>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</si>
  <si>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</si>
  <si>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</si>
  <si>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</si>
  <si>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</si>
  <si>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</si>
  <si>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</si>
  <si>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</si>
  <si>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</si>
  <si>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</si>
  <si>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</si>
  <si>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</si>
  <si>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</si>
  <si>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</si>
  <si>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</si>
  <si>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</si>
  <si>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</si>
  <si>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</si>
  <si>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</si>
  <si>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</si>
  <si>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</si>
  <si>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</si>
  <si>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</si>
  <si>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</si>
  <si>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</si>
  <si>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</si>
  <si>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</si>
  <si>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</si>
  <si>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</si>
  <si>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</si>
  <si>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</si>
  <si>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</si>
  <si>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</si>
  <si>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</si>
  <si>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</si>
  <si>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</si>
  <si>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</si>
  <si>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</si>
  <si>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</si>
  <si>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</si>
  <si>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</si>
  <si>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</si>
  <si>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</si>
  <si>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</si>
  <si>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</si>
  <si>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</si>
  <si>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</si>
  <si>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</si>
  <si>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</si>
  <si>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</si>
  <si>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</si>
  <si>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</si>
  <si>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</si>
  <si>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</si>
  <si>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</si>
  <si>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</si>
  <si>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</si>
  <si>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</si>
  <si>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</si>
  <si>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</si>
  <si>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103147-1</t>
  </si>
  <si>
    <t>100046-999</t>
  </si>
  <si>
    <t>2 M 59 SEC</t>
  </si>
  <si>
    <t>4 M 10 SEC</t>
  </si>
  <si>
    <t xml:space="preserve">Routing:       HOLD IN CNC DEPT </t>
  </si>
  <si>
    <t>Routing:  HOLD IN CNC DEPT</t>
  </si>
  <si>
    <t>A</t>
  </si>
  <si>
    <t>B</t>
  </si>
  <si>
    <t>C</t>
  </si>
  <si>
    <t>D</t>
  </si>
  <si>
    <t>Machine #  T42</t>
  </si>
  <si>
    <t>Machine # T42</t>
  </si>
  <si>
    <t>E</t>
  </si>
  <si>
    <t>JO</t>
  </si>
  <si>
    <t>S/U 1ST OP</t>
  </si>
  <si>
    <t>4th Operation</t>
  </si>
  <si>
    <t>6 MIN</t>
  </si>
  <si>
    <t>MR 8/21/14</t>
  </si>
  <si>
    <t>MR 8/20/14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</si>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</sst>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textRotation="90"/>
    </xf>
    <xf numFmtId="0" fontId="3" fillId="0" borderId="37" xfId="0" applyFont="1" applyFill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164" fontId="2" fillId="0" borderId="12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164" fontId="2" fillId="0" borderId="16" xfId="0" applyNumberFormat="1" applyFont="1" applyFill="1" applyBorder="1" applyAlignment="1">
      <alignment horizontal="center"/>
    </xf>
    <xf numFmtId="164" fontId="2" fillId="0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7" sqref="B7:L7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 t="s">
        <v>73</v>
      </c>
      <c r="M2" s="22"/>
      <c r="N2" s="22"/>
      <c r="O2" s="22"/>
      <c r="P2" s="22"/>
      <c r="Q2" s="22"/>
      <c r="R2" s="192" t="s">
        <v>45</v>
      </c>
      <c r="S2" s="193"/>
      <c r="T2" s="194"/>
      <c r="U2" s="143"/>
      <c r="V2" s="146"/>
      <c r="W2" s="186"/>
      <c r="Y2" s="145" t="s">
        <v>24</v>
      </c>
      <c r="Z2" s="146"/>
      <c r="AA2" s="96"/>
      <c r="AB2" s="147" t="s">
        <v>61</v>
      </c>
      <c r="AC2" s="148"/>
      <c r="AD2" s="149"/>
      <c r="AE2" s="22"/>
      <c r="AF2" s="2"/>
      <c r="AG2" s="143" t="s">
        <v>0</v>
      </c>
      <c r="AH2" s="144"/>
      <c r="AI2" s="23" t="s">
        <v>73</v>
      </c>
      <c r="AJ2" s="22"/>
      <c r="AK2" s="22"/>
      <c r="AL2" s="22"/>
      <c r="AM2" s="22"/>
      <c r="AN2" s="22"/>
      <c r="AO2" s="192" t="s">
        <v>45</v>
      </c>
      <c r="AP2" s="193"/>
      <c r="AQ2" s="194"/>
      <c r="AR2" s="143"/>
      <c r="AS2" s="146"/>
      <c r="AT2" s="186"/>
    </row>
    <row r="3" spans="2:46" ht="19.5" customHeight="1">
      <c r="B3" s="145" t="s">
        <v>22</v>
      </c>
      <c r="C3" s="146"/>
      <c r="D3" s="24"/>
      <c r="E3" s="147">
        <v>344259</v>
      </c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5"/>
      <c r="S3" s="196"/>
      <c r="T3" s="197"/>
      <c r="U3" s="143"/>
      <c r="V3" s="146"/>
      <c r="W3" s="186"/>
      <c r="Y3" s="145" t="s">
        <v>22</v>
      </c>
      <c r="Z3" s="146"/>
      <c r="AA3" s="95"/>
      <c r="AB3" s="147">
        <v>344258</v>
      </c>
      <c r="AC3" s="148"/>
      <c r="AD3" s="149"/>
      <c r="AE3" s="22"/>
      <c r="AF3" s="25"/>
      <c r="AG3" s="143" t="s">
        <v>25</v>
      </c>
      <c r="AH3" s="144"/>
      <c r="AI3" s="143" t="s">
        <v>62</v>
      </c>
      <c r="AJ3" s="146"/>
      <c r="AK3" s="146"/>
      <c r="AL3" s="144"/>
      <c r="AM3" s="22"/>
      <c r="AN3" s="22"/>
      <c r="AO3" s="195"/>
      <c r="AP3" s="196"/>
      <c r="AQ3" s="197"/>
      <c r="AR3" s="143"/>
      <c r="AS3" s="146"/>
      <c r="AT3" s="186"/>
    </row>
    <row r="4" spans="2:46" ht="19.5" customHeight="1">
      <c r="B4" s="213" t="s">
        <v>23</v>
      </c>
      <c r="C4" s="194"/>
      <c r="D4" s="24"/>
      <c r="E4" s="192">
        <v>15</v>
      </c>
      <c r="F4" s="193"/>
      <c r="G4" s="194"/>
      <c r="H4" s="22"/>
      <c r="I4" s="26"/>
      <c r="J4" s="190"/>
      <c r="K4" s="190"/>
      <c r="L4" s="190"/>
      <c r="M4" s="190"/>
      <c r="N4" s="190"/>
      <c r="O4" s="190"/>
      <c r="P4" s="27"/>
      <c r="Q4" s="27"/>
      <c r="R4" s="198"/>
      <c r="S4" s="199"/>
      <c r="T4" s="200"/>
      <c r="U4" s="190"/>
      <c r="V4" s="190"/>
      <c r="W4" s="191"/>
      <c r="Y4" s="213" t="s">
        <v>23</v>
      </c>
      <c r="Z4" s="194"/>
      <c r="AA4" s="95"/>
      <c r="AB4" s="192">
        <v>15</v>
      </c>
      <c r="AC4" s="193"/>
      <c r="AD4" s="194"/>
      <c r="AE4" s="22"/>
      <c r="AF4" s="26"/>
      <c r="AG4" s="190"/>
      <c r="AH4" s="190"/>
      <c r="AI4" s="190"/>
      <c r="AJ4" s="190"/>
      <c r="AK4" s="190"/>
      <c r="AL4" s="190"/>
      <c r="AM4" s="27"/>
      <c r="AN4" s="27"/>
      <c r="AO4" s="198"/>
      <c r="AP4" s="199"/>
      <c r="AQ4" s="200"/>
      <c r="AR4" s="190"/>
      <c r="AS4" s="190"/>
      <c r="AT4" s="191"/>
    </row>
    <row r="5" spans="2:46" ht="6.75" customHeight="1">
      <c r="B5" s="222"/>
      <c r="C5" s="199"/>
      <c r="D5" s="199"/>
      <c r="E5" s="199"/>
      <c r="F5" s="199"/>
      <c r="G5" s="19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2"/>
      <c r="Z5" s="199"/>
      <c r="AA5" s="199"/>
      <c r="AB5" s="199"/>
      <c r="AC5" s="199"/>
      <c r="AD5" s="19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7" t="s">
        <v>56</v>
      </c>
      <c r="C6" s="218"/>
      <c r="D6" s="218"/>
      <c r="E6" s="219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7" t="s">
        <v>60</v>
      </c>
      <c r="S6" s="188"/>
      <c r="T6" s="188"/>
      <c r="U6" s="188"/>
      <c r="V6" s="188"/>
      <c r="W6" s="189"/>
      <c r="Y6" s="217" t="s">
        <v>56</v>
      </c>
      <c r="Z6" s="218"/>
      <c r="AA6" s="218"/>
      <c r="AB6" s="219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7" t="s">
        <v>60</v>
      </c>
      <c r="AP6" s="188"/>
      <c r="AQ6" s="188"/>
      <c r="AR6" s="188"/>
      <c r="AS6" s="188"/>
      <c r="AT6" s="189"/>
    </row>
    <row r="7" spans="2:46" ht="16.5" customHeight="1">
      <c r="B7" s="210" t="s">
        <v>46</v>
      </c>
      <c r="C7" s="211"/>
      <c r="D7" s="211"/>
      <c r="E7" s="211"/>
      <c r="F7" s="211"/>
      <c r="G7" s="211"/>
      <c r="H7" s="211"/>
      <c r="I7" s="211"/>
      <c r="J7" s="211"/>
      <c r="K7" s="211"/>
      <c r="L7" s="212"/>
      <c r="M7" s="76"/>
      <c r="N7" s="174"/>
      <c r="O7" s="175"/>
      <c r="P7" s="175"/>
      <c r="Q7" s="175"/>
      <c r="R7" s="201" t="s">
        <v>57</v>
      </c>
      <c r="S7" s="201"/>
      <c r="T7" s="201"/>
      <c r="U7" s="143" t="s">
        <v>79</v>
      </c>
      <c r="V7" s="146"/>
      <c r="W7" s="186"/>
      <c r="Y7" s="210" t="s">
        <v>46</v>
      </c>
      <c r="Z7" s="211"/>
      <c r="AA7" s="211"/>
      <c r="AB7" s="211"/>
      <c r="AC7" s="211"/>
      <c r="AD7" s="211"/>
      <c r="AE7" s="211"/>
      <c r="AF7" s="211"/>
      <c r="AG7" s="211"/>
      <c r="AH7" s="211"/>
      <c r="AI7" s="212"/>
      <c r="AJ7" s="76"/>
      <c r="AK7" s="174"/>
      <c r="AL7" s="175"/>
      <c r="AM7" s="175"/>
      <c r="AN7" s="175"/>
      <c r="AO7" s="201" t="s">
        <v>76</v>
      </c>
      <c r="AP7" s="201"/>
      <c r="AQ7" s="201"/>
      <c r="AR7" s="143"/>
      <c r="AS7" s="146"/>
      <c r="AT7" s="186"/>
    </row>
    <row r="8" spans="2:46" ht="16.5" customHeight="1">
      <c r="B8" s="213"/>
      <c r="C8" s="193"/>
      <c r="D8" s="193"/>
      <c r="E8" s="193"/>
      <c r="F8" s="193"/>
      <c r="G8" s="193"/>
      <c r="H8" s="193"/>
      <c r="I8" s="193"/>
      <c r="J8" s="193"/>
      <c r="K8" s="193"/>
      <c r="L8" s="194"/>
      <c r="M8" s="76"/>
      <c r="N8" s="174"/>
      <c r="O8" s="175"/>
      <c r="P8" s="175"/>
      <c r="Q8" s="175"/>
      <c r="R8" s="201" t="s">
        <v>58</v>
      </c>
      <c r="S8" s="201"/>
      <c r="T8" s="201"/>
      <c r="U8" s="143" t="s">
        <v>79</v>
      </c>
      <c r="V8" s="146"/>
      <c r="W8" s="186"/>
      <c r="Y8" s="213"/>
      <c r="Z8" s="193"/>
      <c r="AA8" s="193"/>
      <c r="AB8" s="193"/>
      <c r="AC8" s="193"/>
      <c r="AD8" s="193"/>
      <c r="AE8" s="193"/>
      <c r="AF8" s="193"/>
      <c r="AG8" s="193"/>
      <c r="AH8" s="193"/>
      <c r="AI8" s="194"/>
      <c r="AJ8" s="76"/>
      <c r="AK8" s="174"/>
      <c r="AL8" s="175"/>
      <c r="AM8" s="175"/>
      <c r="AN8" s="175"/>
      <c r="AO8" s="201"/>
      <c r="AP8" s="201"/>
      <c r="AQ8" s="201"/>
      <c r="AR8" s="143"/>
      <c r="AS8" s="146"/>
      <c r="AT8" s="186"/>
    </row>
    <row r="9" spans="2:46" ht="16.5" customHeight="1" thickBot="1">
      <c r="B9" s="214"/>
      <c r="C9" s="215"/>
      <c r="D9" s="215"/>
      <c r="E9" s="215"/>
      <c r="F9" s="215"/>
      <c r="G9" s="215"/>
      <c r="H9" s="215"/>
      <c r="I9" s="215"/>
      <c r="J9" s="215"/>
      <c r="K9" s="215"/>
      <c r="L9" s="216"/>
      <c r="M9" s="65"/>
      <c r="N9" s="208"/>
      <c r="O9" s="209"/>
      <c r="P9" s="209"/>
      <c r="Q9" s="209"/>
      <c r="R9" s="232" t="s">
        <v>59</v>
      </c>
      <c r="S9" s="232"/>
      <c r="T9" s="232"/>
      <c r="U9" s="205" t="s">
        <v>78</v>
      </c>
      <c r="V9" s="206"/>
      <c r="W9" s="207"/>
      <c r="Y9" s="214"/>
      <c r="Z9" s="215"/>
      <c r="AA9" s="215"/>
      <c r="AB9" s="215"/>
      <c r="AC9" s="215"/>
      <c r="AD9" s="215"/>
      <c r="AE9" s="215"/>
      <c r="AF9" s="215"/>
      <c r="AG9" s="215"/>
      <c r="AH9" s="215"/>
      <c r="AI9" s="216"/>
      <c r="AJ9" s="65"/>
      <c r="AK9" s="208"/>
      <c r="AL9" s="209"/>
      <c r="AM9" s="209"/>
      <c r="AN9" s="209"/>
      <c r="AO9" s="232"/>
      <c r="AP9" s="232"/>
      <c r="AQ9" s="232"/>
      <c r="AR9" s="240"/>
      <c r="AS9" s="241"/>
      <c r="AT9" s="242"/>
    </row>
    <row r="10" spans="2:46" ht="20.25" customHeight="1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82" t="s">
        <v>17</v>
      </c>
      <c r="O10" s="183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202" t="s">
        <v>19</v>
      </c>
      <c r="V10" s="152" t="s">
        <v>28</v>
      </c>
      <c r="W10" s="179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82" t="s">
        <v>17</v>
      </c>
      <c r="AL10" s="183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243" t="s">
        <v>19</v>
      </c>
      <c r="AS10" s="152" t="s">
        <v>28</v>
      </c>
      <c r="AT10" s="179" t="s">
        <v>29</v>
      </c>
    </row>
    <row r="11" spans="2:46" ht="30.75" customHeight="1" thickBot="1">
      <c r="B11" s="151"/>
      <c r="C11" s="153"/>
      <c r="D11" s="181"/>
      <c r="E11" s="181"/>
      <c r="F11" s="153"/>
      <c r="G11" s="181"/>
      <c r="H11" s="155"/>
      <c r="I11" s="155"/>
      <c r="J11" s="155"/>
      <c r="K11" s="155"/>
      <c r="L11" s="155"/>
      <c r="M11" s="155"/>
      <c r="N11" s="184"/>
      <c r="O11" s="185"/>
      <c r="P11" s="166"/>
      <c r="Q11" s="166"/>
      <c r="R11" s="166"/>
      <c r="S11" s="166"/>
      <c r="T11" s="166"/>
      <c r="U11" s="203"/>
      <c r="V11" s="204"/>
      <c r="W11" s="180"/>
      <c r="Y11" s="151"/>
      <c r="Z11" s="153"/>
      <c r="AA11" s="181"/>
      <c r="AB11" s="181"/>
      <c r="AC11" s="153"/>
      <c r="AD11" s="181"/>
      <c r="AE11" s="155"/>
      <c r="AF11" s="155"/>
      <c r="AG11" s="155"/>
      <c r="AH11" s="155"/>
      <c r="AI11" s="155"/>
      <c r="AJ11" s="155"/>
      <c r="AK11" s="184"/>
      <c r="AL11" s="185"/>
      <c r="AM11" s="166"/>
      <c r="AN11" s="166"/>
      <c r="AO11" s="166"/>
      <c r="AP11" s="166"/>
      <c r="AQ11" s="166"/>
      <c r="AR11" s="244"/>
      <c r="AS11" s="204"/>
      <c r="AT11" s="180"/>
    </row>
    <row r="12" spans="2:46" ht="15" customHeight="1">
      <c r="B12" s="162" t="s">
        <v>71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15</v>
      </c>
      <c r="L12" s="167" t="s">
        <v>55</v>
      </c>
      <c r="M12" s="168"/>
      <c r="N12" s="169" t="s">
        <v>63</v>
      </c>
      <c r="O12" s="170"/>
      <c r="P12" s="70"/>
      <c r="Q12" s="70"/>
      <c r="R12" s="70" t="s">
        <v>67</v>
      </c>
      <c r="S12" s="71"/>
      <c r="T12" s="72">
        <v>16</v>
      </c>
      <c r="U12" s="72"/>
      <c r="V12" s="54">
        <f>SUM(F13:F23)</f>
        <v>1</v>
      </c>
      <c r="W12" s="55">
        <f>U12/V12</f>
        <v>0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15</v>
      </c>
      <c r="AI12" s="167" t="s">
        <v>55</v>
      </c>
      <c r="AJ12" s="168"/>
      <c r="AK12" s="167"/>
      <c r="AL12" s="171"/>
      <c r="AM12" s="70"/>
      <c r="AN12" s="70"/>
      <c r="AO12" s="70" t="s">
        <v>70</v>
      </c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41866</v>
      </c>
      <c r="C13" s="30" t="s">
        <v>74</v>
      </c>
      <c r="D13" s="30"/>
      <c r="E13" s="30">
        <v>0.5</v>
      </c>
      <c r="F13" s="80">
        <v>1</v>
      </c>
      <c r="G13" s="32">
        <v>9</v>
      </c>
      <c r="H13" s="4" t="e">
        <f>IF(G13="","",(IF(#REF!=0,"",(#REF!*G13*#REF!))))</f>
        <v>#REF!</v>
      </c>
      <c r="I13" s="5">
        <f t="shared" ref="I13:I24" si="0">IF(G13="","",(SUM(E13+F13+Q13)))</f>
        <v>1.5</v>
      </c>
      <c r="J13" s="6">
        <f>SUM(G$12:G13)</f>
        <v>9</v>
      </c>
      <c r="K13" s="6">
        <f>E$4-J13</f>
        <v>6</v>
      </c>
      <c r="L13" s="7">
        <f t="shared" ref="L13:L23" si="1">IF(G13="",0,$T$12*(I13-F13-Q13))</f>
        <v>8</v>
      </c>
      <c r="M13" s="4">
        <f>G13</f>
        <v>9</v>
      </c>
      <c r="N13" s="109">
        <f>IF(L13=0,"",(M13/L13))</f>
        <v>1.125</v>
      </c>
      <c r="O13" s="110"/>
      <c r="P13" s="33"/>
      <c r="Q13" s="30">
        <v>0</v>
      </c>
      <c r="R13" s="30">
        <v>0</v>
      </c>
      <c r="S13" s="30">
        <v>0</v>
      </c>
      <c r="T13" s="237"/>
      <c r="U13" s="238"/>
      <c r="V13" s="238"/>
      <c r="W13" s="23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15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>
        <v>41867</v>
      </c>
      <c r="C14" s="30" t="s">
        <v>74</v>
      </c>
      <c r="D14" s="30"/>
      <c r="E14" s="30">
        <v>0.5</v>
      </c>
      <c r="F14" s="81">
        <v>0</v>
      </c>
      <c r="G14" s="32">
        <v>9</v>
      </c>
      <c r="H14" s="4" t="e">
        <f>IF(G14="","",(IF(#REF!=0,"",(#REF!*G14*#REF!))))</f>
        <v>#REF!</v>
      </c>
      <c r="I14" s="5">
        <f t="shared" si="0"/>
        <v>0.5</v>
      </c>
      <c r="J14" s="6">
        <f>SUM(G$12:G14)</f>
        <v>18</v>
      </c>
      <c r="K14" s="6">
        <f>E$4-J14</f>
        <v>-3</v>
      </c>
      <c r="L14" s="7">
        <f t="shared" si="1"/>
        <v>8</v>
      </c>
      <c r="M14" s="4">
        <f t="shared" ref="M14:M23" si="4">G14</f>
        <v>9</v>
      </c>
      <c r="N14" s="109">
        <f t="shared" ref="N14:N23" si="5">IF(L14=0,"",(M14/L14))</f>
        <v>1.125</v>
      </c>
      <c r="O14" s="110"/>
      <c r="P14" s="33"/>
      <c r="Q14" s="30">
        <v>0</v>
      </c>
      <c r="R14" s="30">
        <v>0</v>
      </c>
      <c r="S14" s="30">
        <v>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15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18</v>
      </c>
      <c r="K15" s="6">
        <f>E$4-J15</f>
        <v>-3</v>
      </c>
      <c r="L15" s="7">
        <f t="shared" si="1"/>
        <v>0</v>
      </c>
      <c r="M15" s="4">
        <f t="shared" si="4"/>
        <v>0</v>
      </c>
      <c r="N15" s="109" t="str">
        <f t="shared" si="5"/>
        <v/>
      </c>
      <c r="O15" s="110"/>
      <c r="P15" s="33"/>
      <c r="Q15" s="8"/>
      <c r="R15" s="8"/>
      <c r="S15" s="8"/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15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18</v>
      </c>
      <c r="K16" s="6">
        <f t="shared" ref="K16:K24" si="8">E$4-J16</f>
        <v>-3</v>
      </c>
      <c r="L16" s="7">
        <f t="shared" si="1"/>
        <v>0</v>
      </c>
      <c r="M16" s="4">
        <f t="shared" si="4"/>
        <v>0</v>
      </c>
      <c r="N16" s="109" t="str">
        <f t="shared" si="5"/>
        <v/>
      </c>
      <c r="O16" s="110"/>
      <c r="P16" s="33"/>
      <c r="Q16" s="8"/>
      <c r="R16" s="8"/>
      <c r="S16" s="8"/>
      <c r="T16" s="106"/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15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18</v>
      </c>
      <c r="K17" s="6">
        <f t="shared" ref="K17" si="11">E$4-J17</f>
        <v>-3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15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18</v>
      </c>
      <c r="K18" s="6">
        <f t="shared" ref="K18:K20" si="17">E$4-J18</f>
        <v>-3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15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18</v>
      </c>
      <c r="K19" s="6">
        <f t="shared" si="17"/>
        <v>-3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15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18</v>
      </c>
      <c r="K20" s="6">
        <f t="shared" si="17"/>
        <v>-3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15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18</v>
      </c>
      <c r="K21" s="6">
        <f t="shared" si="8"/>
        <v>-3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15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18</v>
      </c>
      <c r="K22" s="6">
        <f t="shared" si="8"/>
        <v>-3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15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18</v>
      </c>
      <c r="K23" s="6">
        <f t="shared" si="8"/>
        <v>-3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15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>
      <c r="B24" s="121" t="s">
        <v>20</v>
      </c>
      <c r="C24" s="122"/>
      <c r="D24" s="52"/>
      <c r="E24" s="62">
        <f>SUM(E13:E23)</f>
        <v>1</v>
      </c>
      <c r="F24" s="62">
        <f>SUM(F13:F23)</f>
        <v>1</v>
      </c>
      <c r="G24" s="62">
        <f>SUM(G13:G23)</f>
        <v>18</v>
      </c>
      <c r="H24" s="84"/>
      <c r="I24" s="62">
        <f t="shared" si="0"/>
        <v>2</v>
      </c>
      <c r="J24" s="85">
        <f>J23</f>
        <v>18</v>
      </c>
      <c r="K24" s="85">
        <f t="shared" si="8"/>
        <v>-3</v>
      </c>
      <c r="L24" s="86">
        <f>SUM(L13:L23)</f>
        <v>16</v>
      </c>
      <c r="M24" s="84">
        <f>SUM(M13:M23)</f>
        <v>18</v>
      </c>
      <c r="N24" s="119">
        <f>SUM(M24/L24)</f>
        <v>1.125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15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.75" thickBot="1">
      <c r="B25" s="159" t="s">
        <v>65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45" t="s">
        <v>37</v>
      </c>
      <c r="Z25" s="246"/>
      <c r="AA25" s="246"/>
      <c r="AB25" s="246"/>
      <c r="AC25" s="246"/>
      <c r="AD25" s="247"/>
      <c r="AE25" s="247"/>
      <c r="AF25" s="247"/>
      <c r="AG25" s="247"/>
      <c r="AH25" s="247"/>
      <c r="AI25" s="246"/>
      <c r="AJ25" s="246"/>
      <c r="AK25" s="246"/>
      <c r="AL25" s="246"/>
      <c r="AM25" s="246"/>
      <c r="AN25" s="246"/>
      <c r="AO25" s="246"/>
      <c r="AP25" s="246"/>
      <c r="AQ25" s="247"/>
      <c r="AR25" s="247"/>
      <c r="AS25" s="247"/>
      <c r="AT25" s="248"/>
    </row>
    <row r="26" spans="2:46" ht="15" customHeight="1">
      <c r="B26" s="162" t="s">
        <v>72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15</v>
      </c>
      <c r="L26" s="167" t="s">
        <v>55</v>
      </c>
      <c r="M26" s="168"/>
      <c r="N26" s="169" t="s">
        <v>64</v>
      </c>
      <c r="O26" s="170"/>
      <c r="P26" s="70"/>
      <c r="Q26" s="70"/>
      <c r="R26" s="70" t="s">
        <v>68</v>
      </c>
      <c r="S26" s="71"/>
      <c r="T26" s="73">
        <v>12</v>
      </c>
      <c r="U26" s="74">
        <v>2</v>
      </c>
      <c r="V26" s="56">
        <f>SUM(F27:F37)</f>
        <v>1.5</v>
      </c>
      <c r="W26" s="57">
        <f>U26/V26</f>
        <v>1.3333333333333333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15</v>
      </c>
      <c r="AI26" s="167" t="s">
        <v>55</v>
      </c>
      <c r="AJ26" s="168"/>
      <c r="AK26" s="167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41871</v>
      </c>
      <c r="C27" s="60" t="s">
        <v>74</v>
      </c>
      <c r="D27" s="8"/>
      <c r="E27" s="30">
        <v>6</v>
      </c>
      <c r="F27" s="31">
        <v>1.5</v>
      </c>
      <c r="G27" s="32">
        <v>18</v>
      </c>
      <c r="H27" s="4" t="e">
        <f>IF(G27="","",(IF(#REF!=0,"",(#REF!*G27*#REF!))))</f>
        <v>#REF!</v>
      </c>
      <c r="I27" s="7">
        <f t="shared" ref="I27:I37" si="23">IF(G27="","",(SUM(E27+F27+Q27)))</f>
        <v>7.5</v>
      </c>
      <c r="J27" s="6">
        <f>SUM(G$26:G27)</f>
        <v>18</v>
      </c>
      <c r="K27" s="6">
        <f>E$4-J27</f>
        <v>-3</v>
      </c>
      <c r="L27" s="7">
        <f t="shared" ref="L27:L37" si="24">IF(G27="",0,T$26*(I27-F27-Q27))</f>
        <v>72</v>
      </c>
      <c r="M27" s="4">
        <f>G27</f>
        <v>18</v>
      </c>
      <c r="N27" s="109">
        <f>IF(L27=0,"",(M27/L27))</f>
        <v>0.25</v>
      </c>
      <c r="O27" s="110"/>
      <c r="P27" s="33"/>
      <c r="Q27" s="8">
        <v>0</v>
      </c>
      <c r="R27" s="8">
        <v>0</v>
      </c>
      <c r="S27" s="8">
        <v>0</v>
      </c>
      <c r="T27" s="103" t="s">
        <v>75</v>
      </c>
      <c r="U27" s="104"/>
      <c r="V27" s="104"/>
      <c r="W27" s="10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15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49"/>
      <c r="AR27" s="250"/>
      <c r="AS27" s="250"/>
      <c r="AT27" s="251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18</v>
      </c>
      <c r="K28" s="6">
        <f>E$4-J28</f>
        <v>-3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231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15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18</v>
      </c>
      <c r="K29" s="6">
        <f t="shared" ref="K29:K31" si="32">E$4-J29</f>
        <v>-3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15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18</v>
      </c>
      <c r="K30" s="6">
        <f t="shared" si="32"/>
        <v>-3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15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18</v>
      </c>
      <c r="K31" s="6">
        <f t="shared" si="32"/>
        <v>-3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15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18</v>
      </c>
      <c r="K32" s="6">
        <f t="shared" ref="K32" si="39">E$4-J32</f>
        <v>-3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15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18</v>
      </c>
      <c r="K33" s="6">
        <f>E$4-J33</f>
        <v>-3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15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18</v>
      </c>
      <c r="K34" s="6">
        <f t="shared" ref="K34:K38" si="45">E$4-J34</f>
        <v>-3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15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18</v>
      </c>
      <c r="K35" s="6">
        <f t="shared" si="45"/>
        <v>-3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15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18</v>
      </c>
      <c r="K36" s="6">
        <f t="shared" si="45"/>
        <v>-3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15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18</v>
      </c>
      <c r="K37" s="6">
        <f t="shared" si="45"/>
        <v>-3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15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>
      <c r="B38" s="121" t="s">
        <v>20</v>
      </c>
      <c r="C38" s="122"/>
      <c r="D38" s="53"/>
      <c r="E38" s="63">
        <f t="shared" ref="E38:F38" si="47">SUM(E27:E37)</f>
        <v>6</v>
      </c>
      <c r="F38" s="63">
        <f t="shared" si="47"/>
        <v>1.5</v>
      </c>
      <c r="G38" s="63">
        <f>SUM(G27:G37)</f>
        <v>18</v>
      </c>
      <c r="H38" s="84"/>
      <c r="I38" s="86">
        <f t="shared" ref="I38" si="48">IF(G38="","",(SUM(E38+F38+Q38)))</f>
        <v>7.5</v>
      </c>
      <c r="J38" s="85">
        <f>J37</f>
        <v>18</v>
      </c>
      <c r="K38" s="85">
        <f t="shared" si="45"/>
        <v>-3</v>
      </c>
      <c r="L38" s="86">
        <f>SUM(L27:L37)</f>
        <v>72</v>
      </c>
      <c r="M38" s="84">
        <f>SUM(M27:M37)</f>
        <v>18</v>
      </c>
      <c r="N38" s="119">
        <f>SUM(M38/L38)</f>
        <v>0.25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15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>
      <c r="B39" s="126" t="s">
        <v>66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>
      <c r="B40" s="162" t="s">
        <v>71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15</v>
      </c>
      <c r="L40" s="167" t="s">
        <v>55</v>
      </c>
      <c r="M40" s="168"/>
      <c r="N40" s="167" t="s">
        <v>77</v>
      </c>
      <c r="O40" s="171"/>
      <c r="P40" s="70"/>
      <c r="Q40" s="70"/>
      <c r="R40" s="70" t="s">
        <v>69</v>
      </c>
      <c r="S40" s="71"/>
      <c r="T40" s="75">
        <v>8</v>
      </c>
      <c r="U40" s="74">
        <v>2</v>
      </c>
      <c r="V40" s="56">
        <f>SUM(F41:F51)</f>
        <v>2</v>
      </c>
      <c r="W40" s="57">
        <f>U40/V40</f>
        <v>1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15</v>
      </c>
      <c r="AI40" s="167" t="s">
        <v>55</v>
      </c>
      <c r="AJ40" s="168"/>
      <c r="AK40" s="167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>
        <v>41872</v>
      </c>
      <c r="C41" s="37" t="s">
        <v>74</v>
      </c>
      <c r="D41" s="30"/>
      <c r="E41" s="30">
        <v>6</v>
      </c>
      <c r="F41" s="31">
        <v>2</v>
      </c>
      <c r="G41" s="32">
        <v>18</v>
      </c>
      <c r="H41" s="4" t="e">
        <f>IF(G41="","",(IF(#REF!=0,"",(#REF!*G41*#REF!))))</f>
        <v>#REF!</v>
      </c>
      <c r="I41" s="5">
        <f t="shared" ref="I41:I51" si="51">IF(G41="","",(SUM(E41+F41+Q41)))</f>
        <v>8</v>
      </c>
      <c r="J41" s="6">
        <f>SUM(G$40:G41)</f>
        <v>18</v>
      </c>
      <c r="K41" s="6">
        <f>E$4-J41</f>
        <v>-3</v>
      </c>
      <c r="L41" s="7">
        <f t="shared" ref="L41:L51" si="52">IF(G41="",0,T$26*(I41-F41-Q41))</f>
        <v>72</v>
      </c>
      <c r="M41" s="4">
        <f>G41</f>
        <v>18</v>
      </c>
      <c r="N41" s="109">
        <f>IF(L41=0,"",(M41/L41))</f>
        <v>0.25</v>
      </c>
      <c r="O41" s="110"/>
      <c r="P41" s="33"/>
      <c r="Q41" s="30">
        <v>0</v>
      </c>
      <c r="R41" s="30">
        <v>0</v>
      </c>
      <c r="S41" s="30">
        <v>0</v>
      </c>
      <c r="T41" s="176" t="s">
        <v>80</v>
      </c>
      <c r="U41" s="177"/>
      <c r="V41" s="177"/>
      <c r="W41" s="17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15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18</v>
      </c>
      <c r="K42" s="6">
        <f>E$4-J42</f>
        <v>-3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15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18</v>
      </c>
      <c r="K43" s="6">
        <f t="shared" ref="K43:K45" si="60">E$4-J43</f>
        <v>-3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15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18</v>
      </c>
      <c r="K44" s="6">
        <f t="shared" si="60"/>
        <v>-3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15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18</v>
      </c>
      <c r="K45" s="6">
        <f t="shared" si="60"/>
        <v>-3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15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18</v>
      </c>
      <c r="K46" s="6">
        <f>E$4-J46</f>
        <v>-3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15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18</v>
      </c>
      <c r="K47" s="6">
        <f t="shared" ref="K47:K52" si="67">E$4-J47</f>
        <v>-3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15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18</v>
      </c>
      <c r="K48" s="6">
        <f t="shared" ref="K48" si="69">E$4-J48</f>
        <v>-3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15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18</v>
      </c>
      <c r="K49" s="6">
        <f t="shared" si="67"/>
        <v>-3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15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18</v>
      </c>
      <c r="K50" s="6">
        <f t="shared" si="67"/>
        <v>-3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15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18</v>
      </c>
      <c r="K51" s="6">
        <f t="shared" si="67"/>
        <v>-3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15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>
      <c r="B52" s="121" t="s">
        <v>20</v>
      </c>
      <c r="C52" s="122"/>
      <c r="D52" s="53"/>
      <c r="E52" s="63">
        <f>SUM(E41:E51)</f>
        <v>6</v>
      </c>
      <c r="F52" s="63">
        <f>SUM(F41:F51)</f>
        <v>2</v>
      </c>
      <c r="G52" s="63">
        <f>SUM(G41:G51)</f>
        <v>18</v>
      </c>
      <c r="H52" s="84" t="e">
        <f>IF(G52="","",(IF(#REF!=0,"",(#REF!*G52*#REF!))))</f>
        <v>#REF!</v>
      </c>
      <c r="I52" s="86">
        <f t="shared" ref="I52" si="73">IF(G52="","",(SUM(E52+F52+Q52)))</f>
        <v>8</v>
      </c>
      <c r="J52" s="85">
        <f>J51</f>
        <v>18</v>
      </c>
      <c r="K52" s="85">
        <f t="shared" si="67"/>
        <v>-3</v>
      </c>
      <c r="L52" s="86">
        <f>SUM(L41:L51)</f>
        <v>72</v>
      </c>
      <c r="M52" s="84">
        <f>SUM(M41:M51)</f>
        <v>18</v>
      </c>
      <c r="N52" s="119">
        <f>SUM(M52/L52)</f>
        <v>0.25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15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>
      <c r="B56" s="131" t="s">
        <v>51</v>
      </c>
      <c r="C56" s="132"/>
      <c r="D56" s="132"/>
      <c r="E56" s="132"/>
      <c r="F56" s="123">
        <v>18</v>
      </c>
      <c r="G56" s="124"/>
      <c r="H56" s="2"/>
      <c r="I56" s="43">
        <v>1</v>
      </c>
      <c r="J56" s="231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3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31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3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31" t="s">
        <v>49</v>
      </c>
      <c r="C58" s="132"/>
      <c r="D58" s="132"/>
      <c r="E58" s="132"/>
      <c r="F58" s="123">
        <f>G52</f>
        <v>18</v>
      </c>
      <c r="G58" s="124"/>
      <c r="H58" s="2"/>
      <c r="I58" s="43">
        <v>3</v>
      </c>
      <c r="J58" s="220" t="s">
        <v>44</v>
      </c>
      <c r="K58" s="221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20" t="s">
        <v>44</v>
      </c>
      <c r="AH58" s="221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33" t="s">
        <v>48</v>
      </c>
      <c r="C59" s="134"/>
      <c r="D59" s="134"/>
      <c r="E59" s="134"/>
      <c r="F59" s="123">
        <f>G38</f>
        <v>18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18</v>
      </c>
      <c r="G60" s="226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2014-08-22T12:20:48Z</cp:lastPrinted>
  <dcterms:created xsi:type="dcterms:W3CDTF">2014-06-10T19:48:08Z</dcterms:created>
  <dcterms:modified xsi:type="dcterms:W3CDTF">2014-11-15T13:44:11Z</dcterms:modified>
</cp:coreProperties>
</file>