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<sst xmlns="http://schemas.openxmlformats.org/spreadsheetml/2006/main" count="144" uniqueCount="75">
  <si>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</si>
  <si>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</si>
  <si>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</si>
  <si>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</si>
  <si>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</si>
  <si>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</si>
  <si>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</si>
  <si>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</si>
  <si>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</si>
  <si>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</si>
  <si>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</si>
  <si>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</si>
  <si>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</si>
  <si>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</si>
  <si>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</si>
  <si>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</si>
  <si>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</si>
  <si>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</si>
  <si>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</si>
  <si>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</si>
  <si>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</si>
  <si>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</si>
  <si>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</si>
  <si>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</si>
  <si>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</si>
  <si>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</si>
  <si>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</si>
  <si>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</si>
  <si>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</si>
  <si>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</si>
  <si>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</si>
  <si>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</si>
  <si>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</si>
  <si>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</si>
  <si>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</si>
  <si>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</si>
  <si>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</si>
  <si>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</si>
  <si>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</si>
  <si>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</si>
  <si>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</si>
  <si>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</si>
  <si>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</si>
  <si>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</si>
  <si>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</si>
  <si>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</si>
  <si>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</si>
  <si>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</si>
  <si>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</si>
  <si>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</si>
  <si>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</si>
  <si>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</si>
  <si>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</si>
  <si>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</si>
  <si>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</si>
  <si>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</si>
  <si>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</si>
  <si>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</si>
  <si>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</si>
  <si>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</si>
  <si>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</si>
  <si>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AP2503</t>
  </si>
  <si>
    <t>AP2503-10</t>
  </si>
  <si>
    <t>Machine #   B/S 17</t>
  </si>
  <si>
    <t>15 SEC</t>
  </si>
  <si>
    <t>KM 8/01/14</t>
  </si>
  <si>
    <t>Routing:        WASH &amp; PACK DEPT</t>
  </si>
  <si>
    <t>MP</t>
  </si>
  <si>
    <t>YES</t>
  </si>
  <si>
    <t>CS</t>
  </si>
  <si>
    <t>VM</t>
  </si>
  <si>
    <t>JOB OUT</t>
  </si>
  <si>
    <t>No parts @ mach per MR</t>
  </si>
  <si>
    <t>pack</t>
  </si>
  <si>
    <t>C1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</si>
</sst>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E19" sqref="E19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/>
      <c r="M2" s="22"/>
      <c r="N2" s="22"/>
      <c r="O2" s="22"/>
      <c r="P2" s="22"/>
      <c r="Q2" s="22"/>
      <c r="R2" s="191" t="s">
        <v>45</v>
      </c>
      <c r="S2" s="192"/>
      <c r="T2" s="193"/>
      <c r="U2" s="144"/>
      <c r="V2" s="147"/>
      <c r="W2" s="185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4"/>
      <c r="AS2" s="147"/>
      <c r="AT2" s="185"/>
    </row>
    <row r="3" spans="2:46" ht="19.5" customHeight="1">
      <c r="B3" s="146" t="s">
        <v>22</v>
      </c>
      <c r="C3" s="147"/>
      <c r="D3" s="24"/>
      <c r="E3" s="148">
        <v>351976</v>
      </c>
      <c r="F3" s="149"/>
      <c r="G3" s="150"/>
      <c r="H3" s="22"/>
      <c r="I3" s="25"/>
      <c r="J3" s="144" t="s">
        <v>25</v>
      </c>
      <c r="K3" s="145"/>
      <c r="L3" s="144" t="s">
        <v>62</v>
      </c>
      <c r="M3" s="147"/>
      <c r="N3" s="147"/>
      <c r="O3" s="145"/>
      <c r="P3" s="22"/>
      <c r="Q3" s="22"/>
      <c r="R3" s="194"/>
      <c r="S3" s="195"/>
      <c r="T3" s="196"/>
      <c r="U3" s="144">
        <v>336419</v>
      </c>
      <c r="V3" s="147"/>
      <c r="W3" s="185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4"/>
      <c r="AP3" s="195"/>
      <c r="AQ3" s="196"/>
      <c r="AR3" s="144"/>
      <c r="AS3" s="147"/>
      <c r="AT3" s="185"/>
    </row>
    <row r="4" spans="2:46" ht="19.5" customHeight="1">
      <c r="B4" s="212" t="s">
        <v>23</v>
      </c>
      <c r="C4" s="193"/>
      <c r="D4" s="24"/>
      <c r="E4" s="191">
        <v>2000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1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6" t="s">
        <v>56</v>
      </c>
      <c r="Z6" s="217"/>
      <c r="AA6" s="217"/>
      <c r="AB6" s="218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6"/>
      <c r="O7" s="177"/>
      <c r="P7" s="177"/>
      <c r="Q7" s="177"/>
      <c r="R7" s="200" t="s">
        <v>57</v>
      </c>
      <c r="S7" s="200"/>
      <c r="T7" s="200"/>
      <c r="U7" s="144" t="s">
        <v>65</v>
      </c>
      <c r="V7" s="147"/>
      <c r="W7" s="185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6"/>
      <c r="AL7" s="177"/>
      <c r="AM7" s="177"/>
      <c r="AN7" s="177"/>
      <c r="AO7" s="200" t="s">
        <v>57</v>
      </c>
      <c r="AP7" s="200"/>
      <c r="AQ7" s="200"/>
      <c r="AR7" s="144"/>
      <c r="AS7" s="147"/>
      <c r="AT7" s="185"/>
    </row>
    <row r="8" spans="2:46" ht="16.5" customHeight="1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6"/>
      <c r="O8" s="177"/>
      <c r="P8" s="177"/>
      <c r="Q8" s="177"/>
      <c r="R8" s="200" t="s">
        <v>58</v>
      </c>
      <c r="S8" s="200"/>
      <c r="T8" s="200"/>
      <c r="U8" s="144"/>
      <c r="V8" s="147"/>
      <c r="W8" s="185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6"/>
      <c r="AL8" s="177"/>
      <c r="AM8" s="177"/>
      <c r="AN8" s="177"/>
      <c r="AO8" s="200" t="s">
        <v>58</v>
      </c>
      <c r="AP8" s="200"/>
      <c r="AQ8" s="200"/>
      <c r="AR8" s="144"/>
      <c r="AS8" s="147"/>
      <c r="AT8" s="185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1" t="s">
        <v>59</v>
      </c>
      <c r="S9" s="231"/>
      <c r="T9" s="231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1" t="s">
        <v>59</v>
      </c>
      <c r="AP9" s="231"/>
      <c r="AQ9" s="231"/>
      <c r="AR9" s="204"/>
      <c r="AS9" s="205"/>
      <c r="AT9" s="206"/>
    </row>
    <row r="10" spans="2:46" ht="20.25" customHeight="1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81" t="s">
        <v>17</v>
      </c>
      <c r="O10" s="182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201" t="s">
        <v>19</v>
      </c>
      <c r="V10" s="153" t="s">
        <v>28</v>
      </c>
      <c r="W10" s="178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81" t="s">
        <v>17</v>
      </c>
      <c r="AL10" s="182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201" t="s">
        <v>19</v>
      </c>
      <c r="AS10" s="153" t="s">
        <v>28</v>
      </c>
      <c r="AT10" s="178" t="s">
        <v>29</v>
      </c>
    </row>
    <row r="11" spans="2:46" ht="30.75" customHeight="1" thickBot="1">
      <c r="B11" s="152"/>
      <c r="C11" s="154"/>
      <c r="D11" s="180"/>
      <c r="E11" s="180"/>
      <c r="F11" s="154"/>
      <c r="G11" s="180"/>
      <c r="H11" s="156"/>
      <c r="I11" s="156"/>
      <c r="J11" s="156"/>
      <c r="K11" s="156"/>
      <c r="L11" s="156"/>
      <c r="M11" s="156"/>
      <c r="N11" s="183"/>
      <c r="O11" s="184"/>
      <c r="P11" s="167"/>
      <c r="Q11" s="167"/>
      <c r="R11" s="167"/>
      <c r="S11" s="167"/>
      <c r="T11" s="167"/>
      <c r="U11" s="202"/>
      <c r="V11" s="203"/>
      <c r="W11" s="179"/>
      <c r="Y11" s="152"/>
      <c r="Z11" s="154"/>
      <c r="AA11" s="180"/>
      <c r="AB11" s="180"/>
      <c r="AC11" s="154"/>
      <c r="AD11" s="180"/>
      <c r="AE11" s="156"/>
      <c r="AF11" s="156"/>
      <c r="AG11" s="156"/>
      <c r="AH11" s="156"/>
      <c r="AI11" s="156"/>
      <c r="AJ11" s="156"/>
      <c r="AK11" s="183"/>
      <c r="AL11" s="184"/>
      <c r="AM11" s="167"/>
      <c r="AN11" s="167"/>
      <c r="AO11" s="167"/>
      <c r="AP11" s="167"/>
      <c r="AQ11" s="167"/>
      <c r="AR11" s="202"/>
      <c r="AS11" s="203"/>
      <c r="AT11" s="179"/>
    </row>
    <row r="12" spans="2:46" ht="15" customHeight="1">
      <c r="B12" s="163" t="s">
        <v>63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2000</v>
      </c>
      <c r="L12" s="171" t="s">
        <v>55</v>
      </c>
      <c r="M12" s="172"/>
      <c r="N12" s="171" t="s">
        <v>64</v>
      </c>
      <c r="O12" s="173"/>
      <c r="P12" s="70"/>
      <c r="Q12" s="70"/>
      <c r="R12" s="70"/>
      <c r="S12" s="71"/>
      <c r="T12" s="72">
        <v>192</v>
      </c>
      <c r="U12" s="72">
        <v>4</v>
      </c>
      <c r="V12" s="54">
        <f>SUM(F13:F23)</f>
        <v>2</v>
      </c>
      <c r="W12" s="55">
        <f>U12/V12</f>
        <v>2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71" t="s">
        <v>55</v>
      </c>
      <c r="AJ12" s="172"/>
      <c r="AK12" s="171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41953</v>
      </c>
      <c r="C13" s="30" t="s">
        <v>67</v>
      </c>
      <c r="D13" s="30"/>
      <c r="E13" s="30">
        <v>6</v>
      </c>
      <c r="F13" s="80">
        <v>2</v>
      </c>
      <c r="G13" s="32">
        <v>935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935</v>
      </c>
      <c r="K13" s="6">
        <f>E$4-J13</f>
        <v>1065</v>
      </c>
      <c r="L13" s="7">
        <f t="shared" ref="L13:L23" si="1">IF(G13="",0,$T$12*(I13-F13-Q13))</f>
        <v>1152</v>
      </c>
      <c r="M13" s="4">
        <f>G13</f>
        <v>935</v>
      </c>
      <c r="N13" s="109">
        <f>IF(L13=0,"",(M13/L13))</f>
        <v>0.81163194444444442</v>
      </c>
      <c r="O13" s="110"/>
      <c r="P13" s="33"/>
      <c r="Q13" s="30">
        <v>0</v>
      </c>
      <c r="R13" s="30">
        <v>0</v>
      </c>
      <c r="S13" s="30">
        <v>10</v>
      </c>
      <c r="T13" s="106">
        <v>11</v>
      </c>
      <c r="U13" s="107"/>
      <c r="V13" s="107"/>
      <c r="W13" s="10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106"/>
      <c r="AR13" s="107"/>
      <c r="AS13" s="107"/>
      <c r="AT13" s="108"/>
    </row>
    <row r="14" spans="2:46" ht="15" customHeight="1">
      <c r="B14" s="29">
        <v>41954</v>
      </c>
      <c r="C14" s="30" t="s">
        <v>70</v>
      </c>
      <c r="D14" s="30"/>
      <c r="E14" s="30">
        <v>7.5</v>
      </c>
      <c r="F14" s="81">
        <v>0</v>
      </c>
      <c r="G14" s="32">
        <v>850</v>
      </c>
      <c r="H14" s="4" t="e">
        <f>IF(G14="","",(IF(#REF!=0,"",(#REF!*G14*#REF!))))</f>
        <v>#REF!</v>
      </c>
      <c r="I14" s="5">
        <f t="shared" si="0"/>
        <v>7.5</v>
      </c>
      <c r="J14" s="6">
        <f>SUM(G$12:G14)</f>
        <v>1785</v>
      </c>
      <c r="K14" s="6">
        <f>E$4-J14</f>
        <v>215</v>
      </c>
      <c r="L14" s="7">
        <f t="shared" si="1"/>
        <v>1440</v>
      </c>
      <c r="M14" s="4">
        <f t="shared" ref="M14:M23" si="4">G14</f>
        <v>850</v>
      </c>
      <c r="N14" s="109">
        <f t="shared" ref="N14:N23" si="5">IF(L14=0,"",(M14/L14))</f>
        <v>0.59027777777777779</v>
      </c>
      <c r="O14" s="110"/>
      <c r="P14" s="33"/>
      <c r="Q14" s="30">
        <v>0</v>
      </c>
      <c r="R14" s="30">
        <v>0</v>
      </c>
      <c r="S14" s="30">
        <v>0</v>
      </c>
      <c r="T14" s="168"/>
      <c r="U14" s="169"/>
      <c r="V14" s="169"/>
      <c r="W14" s="17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68"/>
      <c r="AR14" s="169"/>
      <c r="AS14" s="169"/>
      <c r="AT14" s="170"/>
    </row>
    <row r="15" spans="2:46" ht="15" customHeight="1">
      <c r="B15" s="29">
        <v>41955</v>
      </c>
      <c r="C15" s="30" t="s">
        <v>70</v>
      </c>
      <c r="D15" s="30"/>
      <c r="E15" s="30">
        <v>7.5</v>
      </c>
      <c r="F15" s="81">
        <v>0</v>
      </c>
      <c r="G15" s="32">
        <v>1038</v>
      </c>
      <c r="H15" s="4" t="e">
        <f>IF(G15="","",(IF(#REF!=0,"",(#REF!*G15*#REF!))))</f>
        <v>#REF!</v>
      </c>
      <c r="I15" s="5">
        <f t="shared" si="0"/>
        <v>7.5</v>
      </c>
      <c r="J15" s="6">
        <f>SUM(G$12:G15)</f>
        <v>2823</v>
      </c>
      <c r="K15" s="6">
        <f>E$4-J15</f>
        <v>-823</v>
      </c>
      <c r="L15" s="7">
        <f t="shared" si="1"/>
        <v>1440</v>
      </c>
      <c r="M15" s="4">
        <f t="shared" si="4"/>
        <v>1038</v>
      </c>
      <c r="N15" s="109">
        <f t="shared" si="5"/>
        <v>0.72083333333333333</v>
      </c>
      <c r="O15" s="110"/>
      <c r="P15" s="33"/>
      <c r="Q15" s="8">
        <v>0</v>
      </c>
      <c r="R15" s="8">
        <v>0</v>
      </c>
      <c r="S15" s="8">
        <v>0</v>
      </c>
      <c r="T15" s="106" t="s">
        <v>71</v>
      </c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68"/>
      <c r="AR15" s="169"/>
      <c r="AS15" s="169"/>
      <c r="AT15" s="170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2823</v>
      </c>
      <c r="K16" s="6">
        <f t="shared" ref="K16:K24" si="8">E$4-J16</f>
        <v>-823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68" t="s">
        <v>72</v>
      </c>
      <c r="U16" s="169"/>
      <c r="V16" s="169"/>
      <c r="W16" s="17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68"/>
      <c r="AR16" s="169"/>
      <c r="AS16" s="169"/>
      <c r="AT16" s="170"/>
    </row>
    <row r="17" spans="2:46" ht="15" customHeight="1">
      <c r="B17" s="9">
        <v>41955</v>
      </c>
      <c r="C17" s="35" t="s">
        <v>73</v>
      </c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2823</v>
      </c>
      <c r="K17" s="6">
        <f t="shared" ref="K17" si="11">E$4-J17</f>
        <v>-823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>
        <v>1</v>
      </c>
      <c r="T17" s="106" t="s">
        <v>74</v>
      </c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68"/>
      <c r="AR17" s="169"/>
      <c r="AS17" s="169"/>
      <c r="AT17" s="170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2823</v>
      </c>
      <c r="K18" s="6">
        <f t="shared" ref="K18:K20" si="17">E$4-J18</f>
        <v>-823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2823</v>
      </c>
      <c r="K19" s="6">
        <f t="shared" si="17"/>
        <v>-823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2823</v>
      </c>
      <c r="K20" s="6">
        <f t="shared" si="17"/>
        <v>-823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2823</v>
      </c>
      <c r="K21" s="6">
        <f t="shared" si="8"/>
        <v>-823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68"/>
      <c r="U21" s="169"/>
      <c r="V21" s="169"/>
      <c r="W21" s="17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68"/>
      <c r="AR21" s="169"/>
      <c r="AS21" s="169"/>
      <c r="AT21" s="17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2823</v>
      </c>
      <c r="K22" s="6">
        <f t="shared" si="8"/>
        <v>-823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2823</v>
      </c>
      <c r="K23" s="6">
        <f t="shared" si="8"/>
        <v>-823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2" t="s">
        <v>20</v>
      </c>
      <c r="C24" s="123"/>
      <c r="D24" s="52"/>
      <c r="E24" s="62">
        <f>SUM(E13:E23)</f>
        <v>21</v>
      </c>
      <c r="F24" s="62">
        <f>SUM(F13:F23)</f>
        <v>2</v>
      </c>
      <c r="G24" s="62">
        <f>SUM(G13:G23)</f>
        <v>2823</v>
      </c>
      <c r="H24" s="84"/>
      <c r="I24" s="62">
        <f t="shared" si="0"/>
        <v>23</v>
      </c>
      <c r="J24" s="85">
        <f>J23</f>
        <v>2823</v>
      </c>
      <c r="K24" s="85">
        <f t="shared" si="8"/>
        <v>-823</v>
      </c>
      <c r="L24" s="86">
        <f>SUM(L13:L23)</f>
        <v>4032</v>
      </c>
      <c r="M24" s="84">
        <f>SUM(M13:M23)</f>
        <v>2823</v>
      </c>
      <c r="N24" s="120">
        <f>SUM(M24/L24)</f>
        <v>0.70014880952380953</v>
      </c>
      <c r="O24" s="121"/>
      <c r="P24" s="87"/>
      <c r="Q24" s="86">
        <f>SUM(Q13:Q23)</f>
        <v>0</v>
      </c>
      <c r="R24" s="86"/>
      <c r="S24" s="86">
        <f>SUM(S13:S23)</f>
        <v>11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>
      <c r="B25" s="160" t="s">
        <v>66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39" t="s">
        <v>37</v>
      </c>
      <c r="Z25" s="240"/>
      <c r="AA25" s="240"/>
      <c r="AB25" s="240"/>
      <c r="AC25" s="240"/>
      <c r="AD25" s="241"/>
      <c r="AE25" s="241"/>
      <c r="AF25" s="241"/>
      <c r="AG25" s="241"/>
      <c r="AH25" s="241"/>
      <c r="AI25" s="240"/>
      <c r="AJ25" s="240"/>
      <c r="AK25" s="240"/>
      <c r="AL25" s="240"/>
      <c r="AM25" s="240"/>
      <c r="AN25" s="240"/>
      <c r="AO25" s="240"/>
      <c r="AP25" s="240"/>
      <c r="AQ25" s="241"/>
      <c r="AR25" s="241"/>
      <c r="AS25" s="241"/>
      <c r="AT25" s="242"/>
    </row>
    <row r="26" spans="2:46" ht="15" customHeight="1">
      <c r="B26" s="163" t="s">
        <v>38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71" t="s">
        <v>55</v>
      </c>
      <c r="M26" s="172"/>
      <c r="N26" s="171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1" t="s">
        <v>55</v>
      </c>
      <c r="AJ26" s="172"/>
      <c r="AK26" s="171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2" t="s">
        <v>20</v>
      </c>
      <c r="C38" s="12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2000</v>
      </c>
      <c r="L38" s="86">
        <f>SUM(L27:L37)</f>
        <v>0</v>
      </c>
      <c r="M38" s="84">
        <f>SUM(M27:M37)</f>
        <v>0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>
      <c r="B39" s="127" t="s">
        <v>39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71" t="s">
        <v>55</v>
      </c>
      <c r="M40" s="172"/>
      <c r="N40" s="171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1" t="s">
        <v>55</v>
      </c>
      <c r="AJ40" s="172"/>
      <c r="AK40" s="171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>
      <c r="B56" s="132" t="s">
        <v>51</v>
      </c>
      <c r="C56" s="133"/>
      <c r="D56" s="133"/>
      <c r="E56" s="133"/>
      <c r="F56" s="124">
        <v>2428</v>
      </c>
      <c r="G56" s="125"/>
      <c r="H56" s="2"/>
      <c r="I56" s="43">
        <v>1</v>
      </c>
      <c r="J56" s="230" t="s">
        <v>43</v>
      </c>
      <c r="K56" s="138"/>
      <c r="L56" s="44">
        <f>SUMIF($R$13:$R$23,1,$Q$13:$Q$50)+SUMIF($R$27:$R$37,1,$Q$27:$Q$37)+SUMIF($R$41:$R$51,1,$Q$41:$Q$51)</f>
        <v>0</v>
      </c>
      <c r="M56" s="141">
        <v>41953</v>
      </c>
      <c r="N56" s="141"/>
      <c r="O56" s="235">
        <v>0.34375</v>
      </c>
      <c r="P56" s="115"/>
      <c r="Q56" s="115"/>
      <c r="R56" s="114" t="s">
        <v>68</v>
      </c>
      <c r="S56" s="115"/>
      <c r="T56" s="114" t="s">
        <v>69</v>
      </c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30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35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32" t="s">
        <v>50</v>
      </c>
      <c r="C57" s="133"/>
      <c r="D57" s="133"/>
      <c r="E57" s="133"/>
      <c r="F57" s="124">
        <f>SUM(S24+S38+S52)</f>
        <v>11</v>
      </c>
      <c r="G57" s="125"/>
      <c r="H57" s="2"/>
      <c r="I57" s="43">
        <v>2</v>
      </c>
      <c r="J57" s="103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3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34" t="s">
        <v>48</v>
      </c>
      <c r="C59" s="135"/>
      <c r="D59" s="135"/>
      <c r="E59" s="135"/>
      <c r="F59" s="124">
        <f>G38</f>
        <v>0</v>
      </c>
      <c r="G59" s="125"/>
      <c r="H59" s="2"/>
      <c r="I59" s="43">
        <v>4</v>
      </c>
      <c r="J59" s="103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3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222" t="s">
        <v>47</v>
      </c>
      <c r="C60" s="223"/>
      <c r="D60" s="223"/>
      <c r="E60" s="223"/>
      <c r="F60" s="224">
        <f>G24</f>
        <v>2823</v>
      </c>
      <c r="G60" s="225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2014-11-19T20:53:13Z</dcterms:modified>
</cp:coreProperties>
</file>