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<sst xmlns="http://schemas.openxmlformats.org/spreadsheetml/2006/main" count="143" uniqueCount="74">
  <si>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</si>
  <si>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</si>
  <si>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</si>
  <si>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</si>
  <si>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</si>
  <si>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</si>
  <si>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</si>
  <si>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</si>
  <si>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</si>
  <si>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</si>
  <si>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</si>
  <si>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</si>
  <si>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</si>
  <si>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</si>
  <si>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</si>
  <si>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</si>
  <si>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</si>
  <si>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</si>
  <si>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</si>
  <si>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</si>
  <si>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</si>
  <si>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</si>
  <si>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</si>
  <si>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</si>
  <si>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</si>
  <si>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</si>
  <si>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</si>
  <si>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</si>
  <si>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</si>
  <si>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</si>
  <si>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</si>
  <si>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</si>
  <si>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</si>
  <si>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</si>
  <si>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</si>
  <si>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</si>
  <si>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</si>
  <si>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</si>
  <si>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</si>
  <si>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</si>
  <si>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</si>
  <si>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</si>
  <si>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</si>
  <si>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</si>
  <si>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</si>
  <si>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</si>
  <si>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</si>
  <si>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</si>
  <si>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</si>
  <si>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</si>
  <si>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</si>
  <si>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</si>
  <si>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</si>
  <si>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</si>
  <si>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</si>
  <si>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</si>
  <si>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</si>
  <si>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</si>
  <si>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</si>
  <si>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</si>
  <si>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</si>
  <si>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B3212-1</t>
  </si>
  <si>
    <t>B3212-1-10</t>
  </si>
  <si>
    <t>29 SEC</t>
  </si>
  <si>
    <t>MR 8/6/14</t>
  </si>
  <si>
    <t>Machine #   B/S 16</t>
  </si>
  <si>
    <t xml:space="preserve">Routing:      WASH &amp; PACK DEPT  </t>
  </si>
  <si>
    <t>MP</t>
  </si>
  <si>
    <t>RH</t>
  </si>
  <si>
    <t>No parts @ mach per MR</t>
  </si>
  <si>
    <t>YES</t>
  </si>
  <si>
    <t>CS</t>
  </si>
  <si>
    <t>G18/B18 JOB OUT</t>
  </si>
  <si>
    <r>
      <rPr>
        <b/>
        <sz val="11"/>
        <rFont val="Calibri"/>
        <family val="2"/>
        <scheme val="minor"/>
      </rPr>
      <t>11/</t>
    </r>
    <r>
      <rPr>
        <sz val="11"/>
        <rFont val="Calibri"/>
        <family val="2"/>
        <scheme val="minor"/>
      </rPr>
      <t>Rplc indx role</t>
    </r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</si>
</sst>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18" sqref="B18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/>
      <c r="M2" s="22"/>
      <c r="N2" s="22"/>
      <c r="O2" s="22"/>
      <c r="P2" s="22"/>
      <c r="Q2" s="22"/>
      <c r="R2" s="229" t="s">
        <v>45</v>
      </c>
      <c r="S2" s="207"/>
      <c r="T2" s="208"/>
      <c r="U2" s="203"/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>
      <c r="B3" s="224" t="s">
        <v>22</v>
      </c>
      <c r="C3" s="204"/>
      <c r="D3" s="24"/>
      <c r="E3" s="225">
        <v>351975</v>
      </c>
      <c r="F3" s="226"/>
      <c r="G3" s="227"/>
      <c r="H3" s="22"/>
      <c r="I3" s="25"/>
      <c r="J3" s="203" t="s">
        <v>25</v>
      </c>
      <c r="K3" s="228"/>
      <c r="L3" s="203" t="s">
        <v>62</v>
      </c>
      <c r="M3" s="204"/>
      <c r="N3" s="204"/>
      <c r="O3" s="228"/>
      <c r="P3" s="22"/>
      <c r="Q3" s="22"/>
      <c r="R3" s="230"/>
      <c r="S3" s="231"/>
      <c r="T3" s="232"/>
      <c r="U3" s="203">
        <v>334305</v>
      </c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>
      <c r="B4" s="206" t="s">
        <v>23</v>
      </c>
      <c r="C4" s="208"/>
      <c r="D4" s="24"/>
      <c r="E4" s="229"/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02" t="s">
        <v>57</v>
      </c>
      <c r="S7" s="202"/>
      <c r="T7" s="202"/>
      <c r="U7" s="203" t="s">
        <v>64</v>
      </c>
      <c r="V7" s="204"/>
      <c r="W7" s="205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02" t="s">
        <v>58</v>
      </c>
      <c r="S8" s="202"/>
      <c r="T8" s="202"/>
      <c r="U8" s="203"/>
      <c r="V8" s="204"/>
      <c r="W8" s="205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>
      <c r="B12" s="150" t="s">
        <v>65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0</v>
      </c>
      <c r="L12" s="153" t="s">
        <v>55</v>
      </c>
      <c r="M12" s="154"/>
      <c r="N12" s="153" t="s">
        <v>63</v>
      </c>
      <c r="O12" s="155"/>
      <c r="P12" s="70"/>
      <c r="Q12" s="70"/>
      <c r="R12" s="70"/>
      <c r="S12" s="71"/>
      <c r="T12" s="72">
        <v>99</v>
      </c>
      <c r="U12" s="72">
        <v>4</v>
      </c>
      <c r="V12" s="54">
        <f>SUM(F13:F23)</f>
        <v>2</v>
      </c>
      <c r="W12" s="55">
        <f>U12/V12</f>
        <v>2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41950</v>
      </c>
      <c r="C13" s="30" t="s">
        <v>67</v>
      </c>
      <c r="D13" s="30"/>
      <c r="E13" s="30">
        <v>0</v>
      </c>
      <c r="F13" s="80">
        <v>2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2.5</v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34" t="str">
        <f>IF(L13=0,"",(M13/L13))</f>
        <v/>
      </c>
      <c r="O13" s="135"/>
      <c r="P13" s="33"/>
      <c r="Q13" s="30">
        <v>0.5</v>
      </c>
      <c r="R13" s="30">
        <v>1</v>
      </c>
      <c r="S13" s="30">
        <v>7</v>
      </c>
      <c r="T13" s="165" t="s">
        <v>73</v>
      </c>
      <c r="U13" s="166"/>
      <c r="V13" s="166"/>
      <c r="W13" s="167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>
      <c r="B14" s="29">
        <v>41950</v>
      </c>
      <c r="C14" s="30" t="s">
        <v>68</v>
      </c>
      <c r="D14" s="30"/>
      <c r="E14" s="30">
        <v>5</v>
      </c>
      <c r="F14" s="81">
        <v>0</v>
      </c>
      <c r="G14" s="32">
        <v>270</v>
      </c>
      <c r="H14" s="4" t="e">
        <f>IF(G14="","",(IF(#REF!=0,"",(#REF!*G14*#REF!))))</f>
        <v>#REF!</v>
      </c>
      <c r="I14" s="5">
        <f t="shared" si="0"/>
        <v>5.5</v>
      </c>
      <c r="J14" s="6">
        <f>SUM(G$12:G14)</f>
        <v>270</v>
      </c>
      <c r="K14" s="6">
        <f>E$4-J14</f>
        <v>-270</v>
      </c>
      <c r="L14" s="7">
        <f t="shared" si="1"/>
        <v>495</v>
      </c>
      <c r="M14" s="4">
        <f t="shared" ref="M14:M23" si="4">G14</f>
        <v>270</v>
      </c>
      <c r="N14" s="134">
        <f t="shared" ref="N14:N23" si="5">IF(L14=0,"",(M14/L14))</f>
        <v>0.54545454545454541</v>
      </c>
      <c r="O14" s="135"/>
      <c r="P14" s="33"/>
      <c r="Q14" s="30">
        <v>0.5</v>
      </c>
      <c r="R14" s="30">
        <v>1</v>
      </c>
      <c r="S14" s="30">
        <v>0</v>
      </c>
      <c r="T14" s="165"/>
      <c r="U14" s="166"/>
      <c r="V14" s="166"/>
      <c r="W14" s="167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>
      <c r="B15" s="29">
        <v>41951</v>
      </c>
      <c r="C15" s="30" t="s">
        <v>68</v>
      </c>
      <c r="D15" s="30"/>
      <c r="E15" s="30">
        <v>6</v>
      </c>
      <c r="F15" s="81">
        <v>0</v>
      </c>
      <c r="G15" s="32">
        <v>384</v>
      </c>
      <c r="H15" s="4" t="e">
        <f>IF(G15="","",(IF(#REF!=0,"",(#REF!*G15*#REF!))))</f>
        <v>#REF!</v>
      </c>
      <c r="I15" s="5">
        <f t="shared" si="0"/>
        <v>6.5</v>
      </c>
      <c r="J15" s="6">
        <f>SUM(G$12:G15)</f>
        <v>654</v>
      </c>
      <c r="K15" s="6">
        <f>E$4-J15</f>
        <v>-654</v>
      </c>
      <c r="L15" s="7">
        <f t="shared" si="1"/>
        <v>594</v>
      </c>
      <c r="M15" s="4">
        <f t="shared" si="4"/>
        <v>384</v>
      </c>
      <c r="N15" s="134">
        <f t="shared" si="5"/>
        <v>0.64646464646464652</v>
      </c>
      <c r="O15" s="135"/>
      <c r="P15" s="33"/>
      <c r="Q15" s="8">
        <v>0.5</v>
      </c>
      <c r="R15" s="8">
        <v>2</v>
      </c>
      <c r="S15" s="8">
        <v>2</v>
      </c>
      <c r="T15" s="171" t="s">
        <v>72</v>
      </c>
      <c r="U15" s="172"/>
      <c r="V15" s="172"/>
      <c r="W15" s="173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654</v>
      </c>
      <c r="K16" s="6">
        <f t="shared" ref="K16:K24" si="8">E$4-J16</f>
        <v>-654</v>
      </c>
      <c r="L16" s="7">
        <f t="shared" si="1"/>
        <v>0</v>
      </c>
      <c r="M16" s="4">
        <f t="shared" si="4"/>
        <v>0</v>
      </c>
      <c r="N16" s="134" t="str">
        <f t="shared" si="5"/>
        <v/>
      </c>
      <c r="O16" s="135"/>
      <c r="P16" s="33"/>
      <c r="Q16" s="8"/>
      <c r="R16" s="8"/>
      <c r="S16" s="8"/>
      <c r="T16" s="165" t="s">
        <v>69</v>
      </c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654</v>
      </c>
      <c r="K17" s="6">
        <f t="shared" ref="K17" si="11">E$4-J17</f>
        <v>-654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654</v>
      </c>
      <c r="K18" s="6">
        <f t="shared" ref="K18:K20" si="17">E$4-J18</f>
        <v>-654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654</v>
      </c>
      <c r="K19" s="6">
        <f t="shared" si="17"/>
        <v>-654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654</v>
      </c>
      <c r="K20" s="6">
        <f t="shared" si="17"/>
        <v>-654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654</v>
      </c>
      <c r="K21" s="6">
        <f t="shared" si="8"/>
        <v>-654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654</v>
      </c>
      <c r="K22" s="6">
        <f t="shared" si="8"/>
        <v>-654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654</v>
      </c>
      <c r="K23" s="6">
        <f t="shared" si="8"/>
        <v>-654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>
      <c r="B24" s="139" t="s">
        <v>20</v>
      </c>
      <c r="C24" s="140"/>
      <c r="D24" s="52"/>
      <c r="E24" s="62">
        <f>SUM(E13:E23)</f>
        <v>11</v>
      </c>
      <c r="F24" s="62">
        <f>SUM(F13:F23)</f>
        <v>2</v>
      </c>
      <c r="G24" s="62">
        <f>SUM(G13:G23)</f>
        <v>654</v>
      </c>
      <c r="H24" s="84"/>
      <c r="I24" s="62">
        <f t="shared" si="0"/>
        <v>14.5</v>
      </c>
      <c r="J24" s="85">
        <f>J23</f>
        <v>654</v>
      </c>
      <c r="K24" s="85">
        <f t="shared" si="8"/>
        <v>-654</v>
      </c>
      <c r="L24" s="86">
        <f>SUM(L13:L23)</f>
        <v>1089</v>
      </c>
      <c r="M24" s="84">
        <f>SUM(M13:M23)</f>
        <v>654</v>
      </c>
      <c r="N24" s="141">
        <f>SUM(M24/L24)</f>
        <v>0.60055096418732778</v>
      </c>
      <c r="O24" s="142"/>
      <c r="P24" s="87"/>
      <c r="Q24" s="86">
        <f>SUM(Q13:Q23)</f>
        <v>1.5</v>
      </c>
      <c r="R24" s="86"/>
      <c r="S24" s="86">
        <f>SUM(S13:S23)</f>
        <v>9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.75" thickBot="1">
      <c r="B25" s="240" t="s">
        <v>66</v>
      </c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2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>
      <c r="B26" s="150" t="s">
        <v>38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3" t="s">
        <v>55</v>
      </c>
      <c r="M26" s="154"/>
      <c r="N26" s="153"/>
      <c r="O26" s="155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34" t="str">
        <f>IF(L27=0,"",(M27/L27))</f>
        <v/>
      </c>
      <c r="O27" s="135"/>
      <c r="P27" s="33"/>
      <c r="Q27" s="8"/>
      <c r="R27" s="8"/>
      <c r="S27" s="8"/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34" t="str">
        <f t="shared" ref="N28:N37" si="28">IF(L28=0,"",(M28/L28))</f>
        <v/>
      </c>
      <c r="O28" s="135"/>
      <c r="P28" s="33"/>
      <c r="Q28" s="8"/>
      <c r="R28" s="8"/>
      <c r="S28" s="8"/>
      <c r="T28" s="118"/>
      <c r="U28" s="156"/>
      <c r="V28" s="156"/>
      <c r="W28" s="15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4" t="str">
        <f t="shared" ref="N29:N31" si="35">IF(L29=0,"",(M29/L29))</f>
        <v/>
      </c>
      <c r="O29" s="135"/>
      <c r="P29" s="33"/>
      <c r="Q29" s="58"/>
      <c r="R29" s="58"/>
      <c r="S29" s="58"/>
      <c r="T29" s="118"/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>
      <c r="B38" s="139" t="s">
        <v>20</v>
      </c>
      <c r="C38" s="140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.75" thickBot="1">
      <c r="B39" s="146" t="s">
        <v>39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>
      <c r="B56" s="107" t="s">
        <v>51</v>
      </c>
      <c r="C56" s="108"/>
      <c r="D56" s="108"/>
      <c r="E56" s="108"/>
      <c r="F56" s="109">
        <v>631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1</v>
      </c>
      <c r="M56" s="113">
        <v>41899</v>
      </c>
      <c r="N56" s="113"/>
      <c r="O56" s="121">
        <v>0.375</v>
      </c>
      <c r="P56" s="114"/>
      <c r="Q56" s="114"/>
      <c r="R56" s="239" t="s">
        <v>70</v>
      </c>
      <c r="S56" s="114"/>
      <c r="T56" s="239" t="s">
        <v>71</v>
      </c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1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07" t="s">
        <v>50</v>
      </c>
      <c r="C57" s="108"/>
      <c r="D57" s="108"/>
      <c r="E57" s="108"/>
      <c r="F57" s="109">
        <f>SUM(S24+S38+S52)</f>
        <v>9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0.5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0.5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16" t="s">
        <v>48</v>
      </c>
      <c r="C59" s="117"/>
      <c r="D59" s="117"/>
      <c r="E59" s="117"/>
      <c r="F59" s="109">
        <f>G38</f>
        <v>0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101" t="s">
        <v>47</v>
      </c>
      <c r="C60" s="102"/>
      <c r="D60" s="102"/>
      <c r="E60" s="102"/>
      <c r="F60" s="103">
        <f>G24</f>
        <v>654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2014-11-19T20:51:27Z</dcterms:modified>
</cp:coreProperties>
</file>