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Sheet1!$A$1:$W$58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J17"/>
  <c r="K17" s="1"/>
  <c r="M17"/>
  <c r="N17" l="1"/>
  <c r="N15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<sst xmlns="http://schemas.openxmlformats.org/spreadsheetml/2006/main" count="77" uniqueCount="68">
  <si>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</si>
  <si>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</si>
  <si>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</si>
  <si>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</si>
  <si>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</si>
  <si>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</si>
  <si>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</si>
  <si>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</si>
  <si>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</si>
  <si>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</si>
  <si>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</si>
  <si>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</si>
  <si>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</si>
  <si>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</si>
  <si>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</si>
  <si>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</si>
  <si>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</si>
  <si>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</si>
  <si>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</si>
  <si>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</si>
  <si>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</si>
  <si>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</si>
  <si>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</si>
  <si>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</si>
  <si>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</si>
  <si>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</si>
  <si>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</si>
  <si>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</si>
  <si>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</si>
  <si>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</si>
  <si>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</si>
  <si>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</si>
  <si>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</si>
  <si>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</si>
  <si>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</si>
  <si>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</si>
  <si>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</si>
  <si>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</si>
  <si>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</si>
  <si>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</si>
  <si>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</si>
  <si>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</si>
  <si>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</si>
  <si>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</si>
  <si>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</si>
  <si>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</si>
  <si>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</si>
  <si>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</si>
  <si>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</si>
  <si>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</si>
  <si>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</si>
  <si>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</si>
  <si>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</si>
  <si>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FS12-10 </t>
  </si>
  <si>
    <t>N/A</t>
  </si>
  <si>
    <t>D</t>
  </si>
  <si>
    <t>FS12-10</t>
  </si>
  <si>
    <t>Machine #   B/S</t>
  </si>
  <si>
    <t>MP</t>
  </si>
  <si>
    <r>
      <t>11/</t>
    </r>
    <r>
      <rPr>
        <sz val="9"/>
        <rFont val="Calibri"/>
        <family val="2"/>
        <scheme val="minor"/>
      </rPr>
      <t>lunch/made tool for James</t>
    </r>
  </si>
  <si>
    <t>yes</t>
  </si>
  <si>
    <t>DH</t>
  </si>
  <si>
    <t>JM</t>
  </si>
  <si>
    <t>CYCLE TIME: 32 SEC          IM OK PER MR                 RETURN TO MS</t>
  </si>
  <si>
    <t>Routing:        WASH &amp; PACK DEPT TO STAY IN MS LOCATION</t>
  </si>
  <si>
    <t>DS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</si>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</sst>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8" fillId="3" borderId="9" xfId="1" applyFont="1" applyFill="1" applyBorder="1" applyAlignment="1">
      <alignment horizontal="left"/>
    </xf>
    <xf numFmtId="0" fontId="8" fillId="3" borderId="11" xfId="1" applyFont="1" applyFill="1" applyBorder="1" applyAlignment="1">
      <alignment horizontal="left"/>
    </xf>
    <xf numFmtId="0" fontId="8" fillId="3" borderId="12" xfId="1" applyFont="1" applyFill="1" applyBorder="1" applyAlignment="1">
      <alignment horizontal="left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0" fillId="0" borderId="20" xfId="0" applyFont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6" fontId="0" fillId="0" borderId="22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3" fillId="3" borderId="9" xfId="1" applyFont="1" applyFill="1" applyBorder="1" applyAlignment="1"/>
    <xf numFmtId="0" fontId="3" fillId="3" borderId="11" xfId="1" applyFont="1" applyFill="1" applyBorder="1" applyAlignment="1"/>
    <xf numFmtId="0" fontId="3" fillId="3" borderId="12" xfId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84" t="s">
        <v>52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20"/>
      <c r="W1" s="21"/>
    </row>
    <row r="2" spans="2:23" ht="19.5" customHeight="1">
      <c r="B2" s="153" t="s">
        <v>24</v>
      </c>
      <c r="C2" s="133"/>
      <c r="D2" s="22"/>
      <c r="E2" s="155" t="s">
        <v>53</v>
      </c>
      <c r="F2" s="156"/>
      <c r="G2" s="157"/>
      <c r="H2" s="23"/>
      <c r="I2" s="2"/>
      <c r="J2" s="132" t="s">
        <v>0</v>
      </c>
      <c r="K2" s="137"/>
      <c r="L2" s="24" t="s">
        <v>55</v>
      </c>
      <c r="M2" s="23"/>
      <c r="N2" s="23"/>
      <c r="O2" s="23"/>
      <c r="P2" s="23"/>
      <c r="Q2" s="23"/>
      <c r="R2" s="138" t="s">
        <v>43</v>
      </c>
      <c r="S2" s="139"/>
      <c r="T2" s="140"/>
      <c r="U2" s="132">
        <v>327184</v>
      </c>
      <c r="V2" s="133"/>
      <c r="W2" s="134"/>
    </row>
    <row r="3" spans="2:23" ht="19.5" customHeight="1">
      <c r="B3" s="153" t="s">
        <v>22</v>
      </c>
      <c r="C3" s="133"/>
      <c r="D3" s="25"/>
      <c r="E3" s="155" t="s">
        <v>54</v>
      </c>
      <c r="F3" s="156"/>
      <c r="G3" s="157"/>
      <c r="H3" s="23"/>
      <c r="I3" s="26"/>
      <c r="J3" s="132" t="s">
        <v>25</v>
      </c>
      <c r="K3" s="137"/>
      <c r="L3" s="132" t="s">
        <v>56</v>
      </c>
      <c r="M3" s="133"/>
      <c r="N3" s="133"/>
      <c r="O3" s="137"/>
      <c r="P3" s="23"/>
      <c r="Q3" s="23"/>
      <c r="R3" s="141"/>
      <c r="S3" s="142"/>
      <c r="T3" s="143"/>
      <c r="U3" s="132"/>
      <c r="V3" s="133"/>
      <c r="W3" s="134"/>
    </row>
    <row r="4" spans="2:23" ht="19.5" customHeight="1">
      <c r="B4" s="154" t="s">
        <v>23</v>
      </c>
      <c r="C4" s="140"/>
      <c r="D4" s="25"/>
      <c r="E4" s="138"/>
      <c r="F4" s="139"/>
      <c r="G4" s="140"/>
      <c r="H4" s="23"/>
      <c r="I4" s="27"/>
      <c r="J4" s="135"/>
      <c r="K4" s="135"/>
      <c r="L4" s="135"/>
      <c r="M4" s="135"/>
      <c r="N4" s="135"/>
      <c r="O4" s="135"/>
      <c r="P4" s="28"/>
      <c r="Q4" s="28"/>
      <c r="R4" s="144"/>
      <c r="S4" s="145"/>
      <c r="T4" s="146"/>
      <c r="U4" s="135"/>
      <c r="V4" s="135"/>
      <c r="W4" s="136"/>
    </row>
    <row r="5" spans="2:23" ht="16.5" customHeight="1">
      <c r="B5" s="150" t="s">
        <v>44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  <c r="P5" s="28"/>
      <c r="Q5" s="28"/>
      <c r="R5" s="139"/>
      <c r="S5" s="139"/>
      <c r="T5" s="139"/>
      <c r="U5" s="135"/>
      <c r="V5" s="135"/>
      <c r="W5" s="136"/>
    </row>
    <row r="6" spans="2:23" ht="19.5" customHeight="1" thickBot="1">
      <c r="B6" s="147" t="s">
        <v>63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9"/>
      <c r="P6" s="79"/>
      <c r="Q6" s="79"/>
      <c r="R6" s="92"/>
      <c r="S6" s="92"/>
      <c r="T6" s="92"/>
      <c r="U6" s="93"/>
      <c r="V6" s="93"/>
      <c r="W6" s="94"/>
    </row>
    <row r="7" spans="2:23" ht="20.25" customHeight="1">
      <c r="B7" s="167" t="s">
        <v>2</v>
      </c>
      <c r="C7" s="161" t="s">
        <v>3</v>
      </c>
      <c r="D7" s="105" t="s">
        <v>4</v>
      </c>
      <c r="E7" s="105" t="s">
        <v>5</v>
      </c>
      <c r="F7" s="161" t="s">
        <v>6</v>
      </c>
      <c r="G7" s="105" t="s">
        <v>16</v>
      </c>
      <c r="H7" s="107" t="s">
        <v>7</v>
      </c>
      <c r="I7" s="107" t="s">
        <v>8</v>
      </c>
      <c r="J7" s="107" t="s">
        <v>30</v>
      </c>
      <c r="K7" s="107" t="s">
        <v>9</v>
      </c>
      <c r="L7" s="107" t="s">
        <v>10</v>
      </c>
      <c r="M7" s="107" t="s">
        <v>11</v>
      </c>
      <c r="N7" s="163" t="s">
        <v>17</v>
      </c>
      <c r="O7" s="164"/>
      <c r="P7" s="105"/>
      <c r="Q7" s="105" t="s">
        <v>18</v>
      </c>
      <c r="R7" s="105" t="s">
        <v>26</v>
      </c>
      <c r="S7" s="105" t="s">
        <v>27</v>
      </c>
      <c r="T7" s="105" t="s">
        <v>21</v>
      </c>
      <c r="U7" s="181" t="s">
        <v>19</v>
      </c>
      <c r="V7" s="161" t="s">
        <v>28</v>
      </c>
      <c r="W7" s="158" t="s">
        <v>29</v>
      </c>
    </row>
    <row r="8" spans="2:23" ht="30.75" customHeight="1" thickBot="1">
      <c r="B8" s="168"/>
      <c r="C8" s="162"/>
      <c r="D8" s="160"/>
      <c r="E8" s="160"/>
      <c r="F8" s="162"/>
      <c r="G8" s="160"/>
      <c r="H8" s="108"/>
      <c r="I8" s="108"/>
      <c r="J8" s="108"/>
      <c r="K8" s="108"/>
      <c r="L8" s="108"/>
      <c r="M8" s="108"/>
      <c r="N8" s="165"/>
      <c r="O8" s="166"/>
      <c r="P8" s="106"/>
      <c r="Q8" s="106"/>
      <c r="R8" s="106"/>
      <c r="S8" s="106"/>
      <c r="T8" s="106"/>
      <c r="U8" s="182"/>
      <c r="V8" s="183"/>
      <c r="W8" s="159"/>
    </row>
    <row r="9" spans="2:23" ht="15" customHeight="1">
      <c r="B9" s="176" t="s">
        <v>57</v>
      </c>
      <c r="C9" s="177"/>
      <c r="D9" s="177"/>
      <c r="E9" s="177"/>
      <c r="F9" s="178"/>
      <c r="G9" s="46"/>
      <c r="H9" s="3"/>
      <c r="I9" s="3" t="s">
        <v>1</v>
      </c>
      <c r="J9" s="29">
        <v>0</v>
      </c>
      <c r="K9" s="29">
        <f>E$4</f>
        <v>0</v>
      </c>
      <c r="L9" s="116"/>
      <c r="M9" s="117"/>
      <c r="N9" s="117"/>
      <c r="O9" s="117"/>
      <c r="P9" s="117"/>
      <c r="Q9" s="117"/>
      <c r="R9" s="117"/>
      <c r="S9" s="118"/>
      <c r="T9" s="53">
        <v>90</v>
      </c>
      <c r="U9" s="53">
        <v>3</v>
      </c>
      <c r="V9" s="65">
        <f>SUM(F10:F20)</f>
        <v>3</v>
      </c>
      <c r="W9" s="66">
        <f>U9/V9</f>
        <v>1</v>
      </c>
    </row>
    <row r="10" spans="2:23" ht="15" customHeight="1">
      <c r="B10" s="30">
        <v>41843</v>
      </c>
      <c r="C10" s="31" t="s">
        <v>58</v>
      </c>
      <c r="D10" s="31"/>
      <c r="E10" s="31">
        <v>1</v>
      </c>
      <c r="F10" s="32">
        <v>3</v>
      </c>
      <c r="G10" s="33">
        <v>130</v>
      </c>
      <c r="H10" s="4" t="e">
        <f>IF(G10="","",(IF(#REF!=0,"",(#REF!*G10*#REF!))))</f>
        <v>#REF!</v>
      </c>
      <c r="I10" s="5">
        <f t="shared" ref="I10:I21" si="0">IF(G10="","",(SUM(E10+F10+Q10)))</f>
        <v>4</v>
      </c>
      <c r="J10" s="6">
        <f>SUM(G$9:G10)</f>
        <v>130</v>
      </c>
      <c r="K10" s="6">
        <f>E$4-J10</f>
        <v>-130</v>
      </c>
      <c r="L10" s="7">
        <f t="shared" ref="L10:L20" si="1">IF(G10="",0,$T$9*(I10-F10-Q10))</f>
        <v>90</v>
      </c>
      <c r="M10" s="4">
        <f>G10</f>
        <v>130</v>
      </c>
      <c r="N10" s="109">
        <f>IF(L10=0,"",(M10/L10))</f>
        <v>1.4444444444444444</v>
      </c>
      <c r="O10" s="110"/>
      <c r="P10" s="34"/>
      <c r="Q10" s="31">
        <v>0</v>
      </c>
      <c r="R10" s="31">
        <v>0</v>
      </c>
      <c r="S10" s="31">
        <v>36</v>
      </c>
      <c r="T10" s="98" t="s">
        <v>59</v>
      </c>
      <c r="U10" s="99"/>
      <c r="V10" s="99"/>
      <c r="W10" s="100"/>
    </row>
    <row r="11" spans="2:23" ht="15" customHeight="1">
      <c r="B11" s="30">
        <v>41844</v>
      </c>
      <c r="C11" s="31" t="s">
        <v>62</v>
      </c>
      <c r="D11" s="31"/>
      <c r="E11" s="31">
        <v>8</v>
      </c>
      <c r="F11" s="35">
        <v>0</v>
      </c>
      <c r="G11" s="33">
        <v>548</v>
      </c>
      <c r="H11" s="4" t="e">
        <f>IF(G11="","",(IF(#REF!=0,"",(#REF!*G11*#REF!))))</f>
        <v>#REF!</v>
      </c>
      <c r="I11" s="5">
        <f t="shared" si="0"/>
        <v>8</v>
      </c>
      <c r="J11" s="6">
        <f>SUM(G$9:G11)</f>
        <v>678</v>
      </c>
      <c r="K11" s="6">
        <f>E$4-J11</f>
        <v>-678</v>
      </c>
      <c r="L11" s="7">
        <f t="shared" si="1"/>
        <v>720</v>
      </c>
      <c r="M11" s="4">
        <f t="shared" ref="M11:M20" si="2">G11</f>
        <v>548</v>
      </c>
      <c r="N11" s="109">
        <f t="shared" ref="N11:N20" si="3">IF(L11=0,"",(M11/L11))</f>
        <v>0.76111111111111107</v>
      </c>
      <c r="O11" s="110"/>
      <c r="P11" s="34"/>
      <c r="Q11" s="31">
        <v>0</v>
      </c>
      <c r="R11" s="31">
        <v>0</v>
      </c>
      <c r="S11" s="31">
        <v>0</v>
      </c>
      <c r="T11" s="101"/>
      <c r="U11" s="102"/>
      <c r="V11" s="102"/>
      <c r="W11" s="103"/>
    </row>
    <row r="12" spans="2:23" ht="15" customHeight="1">
      <c r="B12" s="30">
        <v>41845</v>
      </c>
      <c r="C12" s="31" t="s">
        <v>62</v>
      </c>
      <c r="D12" s="31"/>
      <c r="E12" s="31">
        <v>4</v>
      </c>
      <c r="F12" s="35">
        <v>0</v>
      </c>
      <c r="G12" s="33">
        <v>278</v>
      </c>
      <c r="H12" s="4" t="e">
        <f>IF(G12="","",(IF(#REF!=0,"",(#REF!*G12*#REF!))))</f>
        <v>#REF!</v>
      </c>
      <c r="I12" s="5">
        <f t="shared" si="0"/>
        <v>4</v>
      </c>
      <c r="J12" s="6">
        <f>SUM(G$9:G12)</f>
        <v>956</v>
      </c>
      <c r="K12" s="6">
        <f>E$4-J12</f>
        <v>-956</v>
      </c>
      <c r="L12" s="7">
        <f t="shared" si="1"/>
        <v>360</v>
      </c>
      <c r="M12" s="4">
        <f t="shared" si="2"/>
        <v>278</v>
      </c>
      <c r="N12" s="109">
        <f t="shared" si="3"/>
        <v>0.77222222222222225</v>
      </c>
      <c r="O12" s="110"/>
      <c r="P12" s="34"/>
      <c r="Q12" s="8">
        <v>0</v>
      </c>
      <c r="R12" s="8">
        <v>0</v>
      </c>
      <c r="S12" s="8">
        <v>0</v>
      </c>
      <c r="T12" s="101"/>
      <c r="U12" s="102"/>
      <c r="V12" s="102"/>
      <c r="W12" s="103"/>
    </row>
    <row r="13" spans="2:23" ht="15" customHeight="1">
      <c r="B13" s="9">
        <v>41848</v>
      </c>
      <c r="C13" s="36" t="s">
        <v>62</v>
      </c>
      <c r="D13" s="51"/>
      <c r="E13" s="51">
        <v>8</v>
      </c>
      <c r="F13" s="10">
        <v>0</v>
      </c>
      <c r="G13" s="11">
        <v>540</v>
      </c>
      <c r="H13" s="4" t="e">
        <f>IF(G13="","",(IF(#REF!=0,"",(#REF!*G13*#REF!))))</f>
        <v>#REF!</v>
      </c>
      <c r="I13" s="5">
        <f t="shared" si="0"/>
        <v>8</v>
      </c>
      <c r="J13" s="6">
        <f>SUM(G$9:G13)</f>
        <v>1496</v>
      </c>
      <c r="K13" s="6">
        <f t="shared" ref="K13:K20" si="4">E$4-J13</f>
        <v>-1496</v>
      </c>
      <c r="L13" s="7">
        <f t="shared" si="1"/>
        <v>720</v>
      </c>
      <c r="M13" s="4">
        <f t="shared" si="2"/>
        <v>540</v>
      </c>
      <c r="N13" s="109">
        <f t="shared" si="3"/>
        <v>0.75</v>
      </c>
      <c r="O13" s="110"/>
      <c r="P13" s="34"/>
      <c r="Q13" s="8">
        <v>0</v>
      </c>
      <c r="R13" s="8">
        <v>0</v>
      </c>
      <c r="S13" s="8">
        <v>0</v>
      </c>
      <c r="T13" s="101"/>
      <c r="U13" s="102"/>
      <c r="V13" s="102"/>
      <c r="W13" s="103"/>
    </row>
    <row r="14" spans="2:23" ht="15" customHeight="1">
      <c r="B14" s="9">
        <v>41849</v>
      </c>
      <c r="C14" s="36" t="s">
        <v>62</v>
      </c>
      <c r="D14" s="72"/>
      <c r="E14" s="72">
        <v>8</v>
      </c>
      <c r="F14" s="10">
        <v>0</v>
      </c>
      <c r="G14" s="11">
        <v>568</v>
      </c>
      <c r="H14" s="4"/>
      <c r="I14" s="5">
        <f t="shared" ref="I14" si="5">IF(G14="","",(SUM(E14+F14+Q14)))</f>
        <v>8</v>
      </c>
      <c r="J14" s="6">
        <f>SUM(G$9:G14)</f>
        <v>2064</v>
      </c>
      <c r="K14" s="6">
        <f t="shared" ref="K14" si="6">E$4-J14</f>
        <v>-2064</v>
      </c>
      <c r="L14" s="7">
        <f t="shared" ref="L14" si="7">IF(G14="",0,$T$9*(I14-F14-Q14))</f>
        <v>720</v>
      </c>
      <c r="M14" s="4">
        <f t="shared" ref="M14" si="8">G14</f>
        <v>568</v>
      </c>
      <c r="N14" s="109">
        <f t="shared" ref="N14" si="9">IF(L14=0,"",(M14/L14))</f>
        <v>0.78888888888888886</v>
      </c>
      <c r="O14" s="110"/>
      <c r="P14" s="34"/>
      <c r="Q14" s="72">
        <v>0</v>
      </c>
      <c r="R14" s="72">
        <v>0</v>
      </c>
      <c r="S14" s="72">
        <v>0</v>
      </c>
      <c r="T14" s="101"/>
      <c r="U14" s="102"/>
      <c r="V14" s="102"/>
      <c r="W14" s="103"/>
    </row>
    <row r="15" spans="2:23" ht="15" customHeight="1">
      <c r="B15" s="9">
        <v>41849</v>
      </c>
      <c r="C15" s="70" t="s">
        <v>65</v>
      </c>
      <c r="D15" s="72"/>
      <c r="E15" s="72">
        <v>4</v>
      </c>
      <c r="F15" s="10">
        <v>0</v>
      </c>
      <c r="G15" s="11">
        <v>250</v>
      </c>
      <c r="H15" s="4"/>
      <c r="I15" s="5">
        <f t="shared" ref="I15:I17" si="10">IF(G15="","",(SUM(E15+F15+Q15)))</f>
        <v>4</v>
      </c>
      <c r="J15" s="6">
        <f>SUM(G$9:G15)</f>
        <v>2314</v>
      </c>
      <c r="K15" s="6">
        <f t="shared" ref="K15:K17" si="11">E$4-J15</f>
        <v>-2314</v>
      </c>
      <c r="L15" s="7">
        <f t="shared" ref="L15:L17" si="12">IF(G15="",0,$T$9*(I15-F15-Q15))</f>
        <v>360</v>
      </c>
      <c r="M15" s="4">
        <f t="shared" ref="M15:M17" si="13">G15</f>
        <v>250</v>
      </c>
      <c r="N15" s="109">
        <f t="shared" ref="N15:N17" si="14">IF(L15=0,"",(M15/L15))</f>
        <v>0.69444444444444442</v>
      </c>
      <c r="O15" s="110"/>
      <c r="P15" s="34"/>
      <c r="Q15" s="72">
        <v>0</v>
      </c>
      <c r="R15" s="72">
        <v>0</v>
      </c>
      <c r="S15" s="72">
        <v>0</v>
      </c>
      <c r="T15" s="73"/>
      <c r="U15" s="74"/>
      <c r="V15" s="74"/>
      <c r="W15" s="75"/>
    </row>
    <row r="16" spans="2:23" ht="15" customHeight="1">
      <c r="B16" s="9">
        <v>41849</v>
      </c>
      <c r="C16" s="70" t="s">
        <v>62</v>
      </c>
      <c r="D16" s="72"/>
      <c r="E16" s="72">
        <v>8</v>
      </c>
      <c r="F16" s="10">
        <v>0</v>
      </c>
      <c r="G16" s="11">
        <v>584</v>
      </c>
      <c r="H16" s="4"/>
      <c r="I16" s="5">
        <f t="shared" si="10"/>
        <v>8</v>
      </c>
      <c r="J16" s="6">
        <f>SUM(G$9:G16)</f>
        <v>2898</v>
      </c>
      <c r="K16" s="6">
        <f t="shared" si="11"/>
        <v>-2898</v>
      </c>
      <c r="L16" s="7">
        <f t="shared" si="12"/>
        <v>720</v>
      </c>
      <c r="M16" s="4">
        <f t="shared" si="13"/>
        <v>584</v>
      </c>
      <c r="N16" s="109">
        <f t="shared" si="14"/>
        <v>0.81111111111111112</v>
      </c>
      <c r="O16" s="110"/>
      <c r="P16" s="34"/>
      <c r="Q16" s="72">
        <v>0</v>
      </c>
      <c r="R16" s="72">
        <v>0</v>
      </c>
      <c r="S16" s="72">
        <v>0</v>
      </c>
      <c r="T16" s="73"/>
      <c r="U16" s="74"/>
      <c r="V16" s="74"/>
      <c r="W16" s="75"/>
    </row>
    <row r="17" spans="2:23" ht="15" customHeight="1">
      <c r="B17" s="9">
        <v>41852</v>
      </c>
      <c r="C17" s="70" t="s">
        <v>58</v>
      </c>
      <c r="D17" s="72"/>
      <c r="E17" s="72">
        <v>1</v>
      </c>
      <c r="F17" s="10">
        <v>0</v>
      </c>
      <c r="G17" s="11">
        <v>124</v>
      </c>
      <c r="H17" s="4"/>
      <c r="I17" s="5">
        <f t="shared" si="10"/>
        <v>1</v>
      </c>
      <c r="J17" s="6">
        <f>SUM(G$9:G17)</f>
        <v>3022</v>
      </c>
      <c r="K17" s="6">
        <f t="shared" si="11"/>
        <v>-3022</v>
      </c>
      <c r="L17" s="7">
        <f t="shared" si="12"/>
        <v>90</v>
      </c>
      <c r="M17" s="4">
        <f t="shared" si="13"/>
        <v>124</v>
      </c>
      <c r="N17" s="109">
        <f t="shared" si="14"/>
        <v>1.3777777777777778</v>
      </c>
      <c r="O17" s="110"/>
      <c r="P17" s="34"/>
      <c r="Q17" s="72">
        <v>0</v>
      </c>
      <c r="R17" s="72">
        <v>0</v>
      </c>
      <c r="S17" s="72">
        <v>0</v>
      </c>
      <c r="T17" s="73"/>
      <c r="U17" s="74"/>
      <c r="V17" s="74"/>
      <c r="W17" s="75"/>
    </row>
    <row r="18" spans="2:23" ht="15" customHeight="1">
      <c r="B18" s="9">
        <v>41855</v>
      </c>
      <c r="C18" s="37" t="s">
        <v>58</v>
      </c>
      <c r="D18" s="51"/>
      <c r="E18" s="51">
        <v>0.5</v>
      </c>
      <c r="F18" s="10">
        <v>0</v>
      </c>
      <c r="G18" s="11">
        <v>36</v>
      </c>
      <c r="H18" s="4" t="e">
        <f>IF(G18="","",(IF(#REF!=0,"",(#REF!*G18*#REF!))))</f>
        <v>#REF!</v>
      </c>
      <c r="I18" s="5">
        <f t="shared" si="0"/>
        <v>0.5</v>
      </c>
      <c r="J18" s="6">
        <f>SUM(G$9:G18)</f>
        <v>3058</v>
      </c>
      <c r="K18" s="6">
        <f t="shared" si="4"/>
        <v>-3058</v>
      </c>
      <c r="L18" s="7">
        <f t="shared" si="1"/>
        <v>45</v>
      </c>
      <c r="M18" s="4">
        <f t="shared" si="2"/>
        <v>36</v>
      </c>
      <c r="N18" s="109">
        <f t="shared" si="3"/>
        <v>0.8</v>
      </c>
      <c r="O18" s="110"/>
      <c r="P18" s="34"/>
      <c r="Q18" s="8">
        <v>0</v>
      </c>
      <c r="R18" s="8">
        <v>0</v>
      </c>
      <c r="S18" s="8">
        <v>0</v>
      </c>
      <c r="T18" s="209" t="s">
        <v>66</v>
      </c>
      <c r="U18" s="210"/>
      <c r="V18" s="210"/>
      <c r="W18" s="211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3058</v>
      </c>
      <c r="K19" s="6">
        <f t="shared" si="4"/>
        <v>-3058</v>
      </c>
      <c r="L19" s="7">
        <f t="shared" si="1"/>
        <v>0</v>
      </c>
      <c r="M19" s="4">
        <f t="shared" si="2"/>
        <v>0</v>
      </c>
      <c r="N19" s="109" t="str">
        <f t="shared" si="3"/>
        <v/>
      </c>
      <c r="O19" s="110"/>
      <c r="P19" s="34"/>
      <c r="Q19" s="8"/>
      <c r="R19" s="8"/>
      <c r="S19" s="8"/>
      <c r="T19" s="119" t="s">
        <v>67</v>
      </c>
      <c r="U19" s="120"/>
      <c r="V19" s="120"/>
      <c r="W19" s="121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3058</v>
      </c>
      <c r="K20" s="6">
        <f t="shared" si="4"/>
        <v>-3058</v>
      </c>
      <c r="L20" s="7">
        <f t="shared" si="1"/>
        <v>0</v>
      </c>
      <c r="M20" s="4">
        <f t="shared" si="2"/>
        <v>0</v>
      </c>
      <c r="N20" s="109" t="str">
        <f t="shared" si="3"/>
        <v/>
      </c>
      <c r="O20" s="110"/>
      <c r="P20" s="34"/>
      <c r="Q20" s="8"/>
      <c r="R20" s="8"/>
      <c r="S20" s="8"/>
      <c r="T20" s="119"/>
      <c r="U20" s="120"/>
      <c r="V20" s="120"/>
      <c r="W20" s="121"/>
    </row>
    <row r="21" spans="2:23" ht="15" customHeight="1">
      <c r="B21" s="179" t="s">
        <v>20</v>
      </c>
      <c r="C21" s="180"/>
      <c r="D21" s="57"/>
      <c r="E21" s="58"/>
      <c r="F21" s="58"/>
      <c r="G21" s="76">
        <f>SUM(G10:G20)</f>
        <v>3058</v>
      </c>
      <c r="H21" s="59"/>
      <c r="I21" s="60">
        <f t="shared" si="0"/>
        <v>0</v>
      </c>
      <c r="J21" s="61"/>
      <c r="K21" s="61"/>
      <c r="L21" s="62">
        <f>SUM(L10:L20)</f>
        <v>3825</v>
      </c>
      <c r="M21" s="59">
        <f>SUM(M10:M20)</f>
        <v>3058</v>
      </c>
      <c r="N21" s="130">
        <f>SUM(M21/L21)</f>
        <v>0.79947712418300654</v>
      </c>
      <c r="O21" s="131"/>
      <c r="P21" s="63"/>
      <c r="Q21" s="62"/>
      <c r="R21" s="62"/>
      <c r="S21" s="62">
        <f>SUM(S10:S20)</f>
        <v>36</v>
      </c>
      <c r="T21" s="169"/>
      <c r="U21" s="170"/>
      <c r="V21" s="170"/>
      <c r="W21" s="171"/>
    </row>
    <row r="22" spans="2:23" s="13" customFormat="1" ht="15.75" thickBot="1">
      <c r="B22" s="172" t="s">
        <v>64</v>
      </c>
      <c r="C22" s="173"/>
      <c r="D22" s="173"/>
      <c r="E22" s="173"/>
      <c r="F22" s="173"/>
      <c r="G22" s="174"/>
      <c r="H22" s="174"/>
      <c r="I22" s="174"/>
      <c r="J22" s="174"/>
      <c r="K22" s="174"/>
      <c r="L22" s="173"/>
      <c r="M22" s="173"/>
      <c r="N22" s="173"/>
      <c r="O22" s="173"/>
      <c r="P22" s="173"/>
      <c r="Q22" s="173"/>
      <c r="R22" s="173"/>
      <c r="S22" s="173"/>
      <c r="T22" s="174"/>
      <c r="U22" s="174"/>
      <c r="V22" s="174"/>
      <c r="W22" s="175"/>
    </row>
    <row r="23" spans="2:23" ht="15" customHeight="1">
      <c r="B23" s="176" t="s">
        <v>37</v>
      </c>
      <c r="C23" s="177"/>
      <c r="D23" s="177"/>
      <c r="E23" s="177"/>
      <c r="F23" s="178"/>
      <c r="G23" s="47"/>
      <c r="H23" s="48" t="str">
        <f>IF(G23="","",(IF(#REF!=0,"",(#REF!*G23*#REF!))))</f>
        <v/>
      </c>
      <c r="I23" s="49"/>
      <c r="J23" s="48"/>
      <c r="K23" s="48">
        <f>E$4</f>
        <v>0</v>
      </c>
      <c r="L23" s="116"/>
      <c r="M23" s="117"/>
      <c r="N23" s="117"/>
      <c r="O23" s="117"/>
      <c r="P23" s="117"/>
      <c r="Q23" s="117"/>
      <c r="R23" s="117"/>
      <c r="S23" s="118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0</v>
      </c>
      <c r="L24" s="7">
        <f t="shared" ref="L24:L34" si="16">IF(G24="",0,T$23*(I24-F24-Q24))</f>
        <v>0</v>
      </c>
      <c r="M24" s="4">
        <f>G24</f>
        <v>0</v>
      </c>
      <c r="N24" s="109" t="str">
        <f>IF(L24=0,"",(M24/L24))</f>
        <v/>
      </c>
      <c r="O24" s="110"/>
      <c r="P24" s="34"/>
      <c r="Q24" s="8"/>
      <c r="R24" s="8"/>
      <c r="S24" s="8"/>
      <c r="T24" s="122"/>
      <c r="U24" s="123"/>
      <c r="V24" s="123"/>
      <c r="W24" s="124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0</v>
      </c>
      <c r="L25" s="7">
        <f t="shared" si="16"/>
        <v>0</v>
      </c>
      <c r="M25" s="4">
        <f t="shared" ref="M25:M34" si="17">G25</f>
        <v>0</v>
      </c>
      <c r="N25" s="109" t="str">
        <f t="shared" ref="N25:N34" si="18">IF(L25=0,"",(M25/L25))</f>
        <v/>
      </c>
      <c r="O25" s="110"/>
      <c r="P25" s="34"/>
      <c r="Q25" s="8"/>
      <c r="R25" s="8"/>
      <c r="S25" s="8"/>
      <c r="T25" s="125"/>
      <c r="U25" s="126"/>
      <c r="V25" s="126"/>
      <c r="W25" s="127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0</v>
      </c>
      <c r="L26" s="7">
        <f t="shared" ref="L26:L28" si="21">IF(G26="",0,T$23*(I26-F26-Q26))</f>
        <v>0</v>
      </c>
      <c r="M26" s="4">
        <f t="shared" ref="M26:M28" si="22">G26</f>
        <v>0</v>
      </c>
      <c r="N26" s="109" t="str">
        <f t="shared" ref="N26:N28" si="23">IF(L26=0,"",(M26/L26))</f>
        <v/>
      </c>
      <c r="O26" s="110"/>
      <c r="P26" s="34"/>
      <c r="Q26" s="69"/>
      <c r="R26" s="69"/>
      <c r="S26" s="69"/>
      <c r="T26" s="125"/>
      <c r="U26" s="126"/>
      <c r="V26" s="126"/>
      <c r="W26" s="127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0</v>
      </c>
      <c r="L27" s="7">
        <f t="shared" si="21"/>
        <v>0</v>
      </c>
      <c r="M27" s="4">
        <f t="shared" si="22"/>
        <v>0</v>
      </c>
      <c r="N27" s="109" t="str">
        <f t="shared" si="23"/>
        <v/>
      </c>
      <c r="O27" s="110"/>
      <c r="P27" s="34"/>
      <c r="Q27" s="69"/>
      <c r="R27" s="69"/>
      <c r="S27" s="69"/>
      <c r="T27" s="125"/>
      <c r="U27" s="126"/>
      <c r="V27" s="126"/>
      <c r="W27" s="127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0</v>
      </c>
      <c r="L28" s="7">
        <f t="shared" si="21"/>
        <v>0</v>
      </c>
      <c r="M28" s="4">
        <f t="shared" si="22"/>
        <v>0</v>
      </c>
      <c r="N28" s="109" t="str">
        <f t="shared" si="23"/>
        <v/>
      </c>
      <c r="O28" s="110"/>
      <c r="P28" s="34"/>
      <c r="Q28" s="69"/>
      <c r="R28" s="69"/>
      <c r="S28" s="69"/>
      <c r="T28" s="125"/>
      <c r="U28" s="126"/>
      <c r="V28" s="126"/>
      <c r="W28" s="127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0</v>
      </c>
      <c r="L29" s="7">
        <f t="shared" ref="L29" si="26">IF(G29="",0,T$23*(I29-F29-Q29))</f>
        <v>0</v>
      </c>
      <c r="M29" s="4">
        <f t="shared" ref="M29" si="27">G29</f>
        <v>0</v>
      </c>
      <c r="N29" s="109" t="str">
        <f t="shared" ref="N29" si="28">IF(L29=0,"",(M29/L29))</f>
        <v/>
      </c>
      <c r="O29" s="110"/>
      <c r="P29" s="34"/>
      <c r="Q29" s="69"/>
      <c r="R29" s="69"/>
      <c r="S29" s="69"/>
      <c r="T29" s="125"/>
      <c r="U29" s="126"/>
      <c r="V29" s="126"/>
      <c r="W29" s="127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0</v>
      </c>
      <c r="L30" s="7">
        <f t="shared" si="16"/>
        <v>0</v>
      </c>
      <c r="M30" s="4">
        <f t="shared" si="17"/>
        <v>0</v>
      </c>
      <c r="N30" s="109" t="str">
        <f t="shared" si="18"/>
        <v/>
      </c>
      <c r="O30" s="110"/>
      <c r="P30" s="34"/>
      <c r="Q30" s="8"/>
      <c r="R30" s="8"/>
      <c r="S30" s="8"/>
      <c r="T30" s="125"/>
      <c r="U30" s="126"/>
      <c r="V30" s="126"/>
      <c r="W30" s="127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0</v>
      </c>
      <c r="L31" s="7">
        <f t="shared" si="16"/>
        <v>0</v>
      </c>
      <c r="M31" s="4">
        <f t="shared" si="17"/>
        <v>0</v>
      </c>
      <c r="N31" s="109" t="str">
        <f t="shared" si="18"/>
        <v/>
      </c>
      <c r="O31" s="110"/>
      <c r="P31" s="34"/>
      <c r="Q31" s="8"/>
      <c r="R31" s="8"/>
      <c r="S31" s="8"/>
      <c r="T31" s="125"/>
      <c r="U31" s="126"/>
      <c r="V31" s="126"/>
      <c r="W31" s="127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0</v>
      </c>
      <c r="L32" s="7">
        <f t="shared" si="16"/>
        <v>0</v>
      </c>
      <c r="M32" s="4">
        <f t="shared" si="17"/>
        <v>0</v>
      </c>
      <c r="N32" s="109" t="str">
        <f t="shared" si="18"/>
        <v/>
      </c>
      <c r="O32" s="110"/>
      <c r="P32" s="34"/>
      <c r="Q32" s="8"/>
      <c r="R32" s="8"/>
      <c r="S32" s="8"/>
      <c r="T32" s="125"/>
      <c r="U32" s="126"/>
      <c r="V32" s="126"/>
      <c r="W32" s="127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0</v>
      </c>
      <c r="L33" s="7">
        <f t="shared" si="16"/>
        <v>0</v>
      </c>
      <c r="M33" s="4">
        <f t="shared" si="17"/>
        <v>0</v>
      </c>
      <c r="N33" s="109" t="str">
        <f t="shared" si="18"/>
        <v/>
      </c>
      <c r="O33" s="110"/>
      <c r="P33" s="34"/>
      <c r="Q33" s="31"/>
      <c r="R33" s="31"/>
      <c r="S33" s="31"/>
      <c r="T33" s="125"/>
      <c r="U33" s="126"/>
      <c r="V33" s="126"/>
      <c r="W33" s="127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0</v>
      </c>
      <c r="L34" s="7">
        <f t="shared" si="16"/>
        <v>0</v>
      </c>
      <c r="M34" s="4">
        <f t="shared" si="17"/>
        <v>0</v>
      </c>
      <c r="N34" s="109" t="str">
        <f t="shared" si="18"/>
        <v/>
      </c>
      <c r="O34" s="110"/>
      <c r="P34" s="34"/>
      <c r="Q34" s="31"/>
      <c r="R34" s="31"/>
      <c r="S34" s="31"/>
      <c r="T34" s="125"/>
      <c r="U34" s="126"/>
      <c r="V34" s="126"/>
      <c r="W34" s="127"/>
    </row>
    <row r="35" spans="2:23" ht="15" customHeight="1">
      <c r="B35" s="179" t="s">
        <v>20</v>
      </c>
      <c r="C35" s="180"/>
      <c r="D35" s="64"/>
      <c r="E35" s="64"/>
      <c r="F35" s="64"/>
      <c r="G35" s="77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130" t="e">
        <f>SUM(M35/L35)</f>
        <v>#DIV/0!</v>
      </c>
      <c r="O35" s="131"/>
      <c r="P35" s="63"/>
      <c r="Q35" s="64"/>
      <c r="R35" s="64"/>
      <c r="S35" s="64">
        <f>SUM(S24:S34)</f>
        <v>0</v>
      </c>
      <c r="T35" s="206"/>
      <c r="U35" s="207"/>
      <c r="V35" s="207"/>
      <c r="W35" s="208"/>
    </row>
    <row r="36" spans="2:23" s="13" customFormat="1" ht="15.75" thickBot="1">
      <c r="B36" s="200" t="s">
        <v>38</v>
      </c>
      <c r="C36" s="201"/>
      <c r="D36" s="201"/>
      <c r="E36" s="201"/>
      <c r="F36" s="201"/>
      <c r="G36" s="202"/>
      <c r="H36" s="202"/>
      <c r="I36" s="202"/>
      <c r="J36" s="202"/>
      <c r="K36" s="202"/>
      <c r="L36" s="201"/>
      <c r="M36" s="201"/>
      <c r="N36" s="201"/>
      <c r="O36" s="201"/>
      <c r="P36" s="201"/>
      <c r="Q36" s="201"/>
      <c r="R36" s="201"/>
      <c r="S36" s="201"/>
      <c r="T36" s="202"/>
      <c r="U36" s="202"/>
      <c r="V36" s="202"/>
      <c r="W36" s="203"/>
    </row>
    <row r="37" spans="2:23" ht="15" customHeight="1">
      <c r="B37" s="176" t="s">
        <v>39</v>
      </c>
      <c r="C37" s="177"/>
      <c r="D37" s="177"/>
      <c r="E37" s="177"/>
      <c r="F37" s="178"/>
      <c r="G37" s="50"/>
      <c r="H37" s="48" t="str">
        <f>IF(G37="","",(IF(#REF!=0,"",(#REF!*G37*#REF!))))</f>
        <v/>
      </c>
      <c r="I37" s="49"/>
      <c r="J37" s="48"/>
      <c r="K37" s="48">
        <f>E$4</f>
        <v>0</v>
      </c>
      <c r="L37" s="116"/>
      <c r="M37" s="117"/>
      <c r="N37" s="117"/>
      <c r="O37" s="117"/>
      <c r="P37" s="117"/>
      <c r="Q37" s="117"/>
      <c r="R37" s="117"/>
      <c r="S37" s="118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0</v>
      </c>
      <c r="L38" s="7">
        <f t="shared" ref="L38:L48" si="32">IF(G38="",0,T$23*(I38-F38-Q38))</f>
        <v>0</v>
      </c>
      <c r="M38" s="4">
        <f>G38</f>
        <v>0</v>
      </c>
      <c r="N38" s="109" t="str">
        <f>IF(L38=0,"",(M38/L38))</f>
        <v/>
      </c>
      <c r="O38" s="110"/>
      <c r="P38" s="34"/>
      <c r="Q38" s="31"/>
      <c r="R38" s="31"/>
      <c r="S38" s="31"/>
      <c r="T38" s="113"/>
      <c r="U38" s="114"/>
      <c r="V38" s="114"/>
      <c r="W38" s="115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0</v>
      </c>
      <c r="L39" s="7">
        <f t="shared" si="32"/>
        <v>0</v>
      </c>
      <c r="M39" s="4">
        <f t="shared" ref="M39:M48" si="33">G39</f>
        <v>0</v>
      </c>
      <c r="N39" s="109" t="str">
        <f t="shared" ref="N39:N48" si="34">IF(L39=0,"",(M39/L39))</f>
        <v/>
      </c>
      <c r="O39" s="110"/>
      <c r="P39" s="34"/>
      <c r="Q39" s="31"/>
      <c r="R39" s="31"/>
      <c r="S39" s="31"/>
      <c r="T39" s="113"/>
      <c r="U39" s="114"/>
      <c r="V39" s="114"/>
      <c r="W39" s="115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0</v>
      </c>
      <c r="L40" s="7">
        <f t="shared" ref="L40:L42" si="37">IF(G40="",0,T$23*(I40-F40-Q40))</f>
        <v>0</v>
      </c>
      <c r="M40" s="4">
        <f t="shared" ref="M40:M42" si="38">G40</f>
        <v>0</v>
      </c>
      <c r="N40" s="109" t="str">
        <f t="shared" ref="N40:N42" si="39">IF(L40=0,"",(M40/L40))</f>
        <v/>
      </c>
      <c r="O40" s="110"/>
      <c r="P40" s="34"/>
      <c r="Q40" s="31"/>
      <c r="R40" s="31"/>
      <c r="S40" s="31"/>
      <c r="T40" s="113"/>
      <c r="U40" s="114"/>
      <c r="V40" s="114"/>
      <c r="W40" s="115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0</v>
      </c>
      <c r="L41" s="7">
        <f t="shared" si="37"/>
        <v>0</v>
      </c>
      <c r="M41" s="4">
        <f t="shared" si="38"/>
        <v>0</v>
      </c>
      <c r="N41" s="109" t="str">
        <f t="shared" si="39"/>
        <v/>
      </c>
      <c r="O41" s="110"/>
      <c r="P41" s="34"/>
      <c r="Q41" s="31"/>
      <c r="R41" s="31"/>
      <c r="S41" s="31"/>
      <c r="T41" s="113"/>
      <c r="U41" s="114"/>
      <c r="V41" s="114"/>
      <c r="W41" s="115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0</v>
      </c>
      <c r="L42" s="7">
        <f t="shared" si="37"/>
        <v>0</v>
      </c>
      <c r="M42" s="4">
        <f t="shared" si="38"/>
        <v>0</v>
      </c>
      <c r="N42" s="109" t="str">
        <f t="shared" si="39"/>
        <v/>
      </c>
      <c r="O42" s="110"/>
      <c r="P42" s="34"/>
      <c r="Q42" s="31"/>
      <c r="R42" s="31"/>
      <c r="S42" s="31"/>
      <c r="T42" s="113"/>
      <c r="U42" s="114"/>
      <c r="V42" s="114"/>
      <c r="W42" s="115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0</v>
      </c>
      <c r="L43" s="7">
        <f t="shared" si="32"/>
        <v>0</v>
      </c>
      <c r="M43" s="4">
        <f t="shared" si="33"/>
        <v>0</v>
      </c>
      <c r="N43" s="109" t="str">
        <f t="shared" si="34"/>
        <v/>
      </c>
      <c r="O43" s="110"/>
      <c r="P43" s="34"/>
      <c r="Q43" s="31"/>
      <c r="R43" s="31"/>
      <c r="S43" s="31"/>
      <c r="T43" s="113"/>
      <c r="U43" s="114"/>
      <c r="V43" s="114"/>
      <c r="W43" s="115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0</v>
      </c>
      <c r="L44" s="7">
        <f t="shared" si="32"/>
        <v>0</v>
      </c>
      <c r="M44" s="4">
        <f t="shared" si="33"/>
        <v>0</v>
      </c>
      <c r="N44" s="109" t="str">
        <f t="shared" si="34"/>
        <v/>
      </c>
      <c r="O44" s="110"/>
      <c r="P44" s="34"/>
      <c r="Q44" s="31"/>
      <c r="R44" s="31"/>
      <c r="S44" s="31"/>
      <c r="T44" s="113"/>
      <c r="U44" s="114"/>
      <c r="V44" s="114"/>
      <c r="W44" s="115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0</v>
      </c>
      <c r="L45" s="7">
        <f t="shared" ref="L45" si="43">IF(G45="",0,T$23*(I45-F45-Q45))</f>
        <v>0</v>
      </c>
      <c r="M45" s="4">
        <f t="shared" ref="M45" si="44">G45</f>
        <v>0</v>
      </c>
      <c r="N45" s="109" t="str">
        <f t="shared" ref="N45" si="45">IF(L45=0,"",(M45/L45))</f>
        <v/>
      </c>
      <c r="O45" s="110"/>
      <c r="P45" s="34"/>
      <c r="Q45" s="31"/>
      <c r="R45" s="31"/>
      <c r="S45" s="31"/>
      <c r="T45" s="113"/>
      <c r="U45" s="114"/>
      <c r="V45" s="114"/>
      <c r="W45" s="115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0</v>
      </c>
      <c r="L46" s="7">
        <f t="shared" si="32"/>
        <v>0</v>
      </c>
      <c r="M46" s="4">
        <f t="shared" si="33"/>
        <v>0</v>
      </c>
      <c r="N46" s="109" t="str">
        <f t="shared" si="34"/>
        <v/>
      </c>
      <c r="O46" s="110"/>
      <c r="P46" s="34"/>
      <c r="Q46" s="31"/>
      <c r="R46" s="31"/>
      <c r="S46" s="31"/>
      <c r="T46" s="113"/>
      <c r="U46" s="114"/>
      <c r="V46" s="114"/>
      <c r="W46" s="115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0</v>
      </c>
      <c r="L47" s="7">
        <f t="shared" si="32"/>
        <v>0</v>
      </c>
      <c r="M47" s="4">
        <f t="shared" si="33"/>
        <v>0</v>
      </c>
      <c r="N47" s="109" t="str">
        <f t="shared" si="34"/>
        <v/>
      </c>
      <c r="O47" s="110"/>
      <c r="P47" s="34"/>
      <c r="Q47" s="31"/>
      <c r="R47" s="31"/>
      <c r="S47" s="31"/>
      <c r="T47" s="113"/>
      <c r="U47" s="114"/>
      <c r="V47" s="114"/>
      <c r="W47" s="115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0</v>
      </c>
      <c r="L48" s="7">
        <f t="shared" si="32"/>
        <v>0</v>
      </c>
      <c r="M48" s="4">
        <f t="shared" si="33"/>
        <v>0</v>
      </c>
      <c r="N48" s="109" t="str">
        <f t="shared" si="34"/>
        <v/>
      </c>
      <c r="O48" s="110"/>
      <c r="P48" s="34"/>
      <c r="Q48" s="31"/>
      <c r="R48" s="31"/>
      <c r="S48" s="31"/>
      <c r="T48" s="113"/>
      <c r="U48" s="114"/>
      <c r="V48" s="114"/>
      <c r="W48" s="115"/>
    </row>
    <row r="49" spans="2:23" ht="15" customHeight="1">
      <c r="B49" s="179" t="s">
        <v>20</v>
      </c>
      <c r="C49" s="180"/>
      <c r="D49" s="64"/>
      <c r="E49" s="64"/>
      <c r="F49" s="64"/>
      <c r="G49" s="77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30" t="e">
        <f>SUM(M49/L49)</f>
        <v>#DIV/0!</v>
      </c>
      <c r="O49" s="131"/>
      <c r="P49" s="63"/>
      <c r="Q49" s="64"/>
      <c r="R49" s="64"/>
      <c r="S49" s="64">
        <f>SUM(S38:S48)</f>
        <v>0</v>
      </c>
      <c r="T49" s="206"/>
      <c r="U49" s="207"/>
      <c r="V49" s="207"/>
      <c r="W49" s="208"/>
    </row>
    <row r="50" spans="2:23" s="78" customFormat="1" ht="15" customHeight="1" thickBot="1">
      <c r="B50" s="95" t="s">
        <v>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92" t="s">
        <v>33</v>
      </c>
      <c r="N51" s="192"/>
      <c r="O51" s="192"/>
      <c r="P51" s="192"/>
      <c r="Q51" s="192"/>
      <c r="R51" s="192"/>
      <c r="S51" s="192"/>
      <c r="T51" s="192"/>
      <c r="U51" s="192"/>
      <c r="V51" s="192"/>
      <c r="W51" s="193"/>
    </row>
    <row r="52" spans="2:23" s="13" customFormat="1" ht="32.25" customHeight="1">
      <c r="B52" s="87" t="s">
        <v>50</v>
      </c>
      <c r="C52" s="88"/>
      <c r="D52" s="88"/>
      <c r="E52" s="88"/>
      <c r="F52" s="88"/>
      <c r="G52" s="88"/>
      <c r="H52" s="2"/>
      <c r="I52" s="45" t="s">
        <v>26</v>
      </c>
      <c r="J52" s="189" t="s">
        <v>31</v>
      </c>
      <c r="K52" s="190"/>
      <c r="L52" s="43" t="s">
        <v>32</v>
      </c>
      <c r="M52" s="194" t="s">
        <v>34</v>
      </c>
      <c r="N52" s="194"/>
      <c r="O52" s="194" t="s">
        <v>36</v>
      </c>
      <c r="P52" s="194"/>
      <c r="Q52" s="194"/>
      <c r="R52" s="194" t="s">
        <v>35</v>
      </c>
      <c r="S52" s="194"/>
      <c r="T52" s="195" t="s">
        <v>13</v>
      </c>
      <c r="U52" s="195"/>
      <c r="V52" s="195" t="s">
        <v>12</v>
      </c>
      <c r="W52" s="196"/>
    </row>
    <row r="53" spans="2:23" ht="18" customHeight="1">
      <c r="B53" s="185" t="s">
        <v>49</v>
      </c>
      <c r="C53" s="186"/>
      <c r="D53" s="186"/>
      <c r="E53" s="186"/>
      <c r="F53" s="198" t="s">
        <v>51</v>
      </c>
      <c r="G53" s="199"/>
      <c r="H53" s="2"/>
      <c r="I53" s="44">
        <v>1</v>
      </c>
      <c r="J53" s="90" t="s">
        <v>41</v>
      </c>
      <c r="K53" s="91"/>
      <c r="L53" s="45" t="e">
        <f>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T25=1,S25,0)+IF(T26=1,S26,0)+IF(T27=1,S27,0)+IF(T28=1,S28,0)+IF(T29=1,S29,0)+IF(T30=1,S30,0)+IF(T31=1,S31,0)+IF(T32=1,S32,0)+IF(T33=1,S33,0)+IF(T34=1,S34,0)+IF(T35=1,S35,0)+IF(T36=1,S36,0)+IF(T37=1,S37,0)+IF(T38=1,S38,0)+IF(T39=1,S39,0)+IF(T40=1,S40,0)+IF(T41=1,S41,0)+IF(T42=1,S42,0)+IF(T43=1,S43,0)+IF(T44=1,S44,0)+IF(T45=1,S45,0)+IF(T46=1,S46,0)+IF(T47=1,S47,0)+IF(T48=1,S48,0)+IF(T49=1,S49,0)+IF(T50=1,S50,0)</f>
        <v>#REF!</v>
      </c>
      <c r="M53" s="197">
        <v>41843</v>
      </c>
      <c r="N53" s="197"/>
      <c r="O53" s="128">
        <v>0.5625</v>
      </c>
      <c r="P53" s="89"/>
      <c r="Q53" s="89"/>
      <c r="R53" s="129" t="s">
        <v>60</v>
      </c>
      <c r="S53" s="89"/>
      <c r="T53" s="129" t="s">
        <v>61</v>
      </c>
      <c r="U53" s="89"/>
      <c r="V53" s="89"/>
      <c r="W53" s="104"/>
    </row>
    <row r="54" spans="2:23" ht="18" customHeight="1">
      <c r="B54" s="185" t="s">
        <v>48</v>
      </c>
      <c r="C54" s="186"/>
      <c r="D54" s="186"/>
      <c r="E54" s="186"/>
      <c r="F54" s="198">
        <f>SUM(S21+S35+S49)</f>
        <v>36</v>
      </c>
      <c r="G54" s="199"/>
      <c r="H54" s="2"/>
      <c r="I54" s="44">
        <v>2</v>
      </c>
      <c r="J54" s="191" t="s">
        <v>14</v>
      </c>
      <c r="K54" s="91"/>
      <c r="L54" s="45" t="e">
        <f>(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T25=2,S25,0)+IF(T26=2,S26,0)+IF(T27=2,S27,0)+IF(T28=2,S28,0)+IF(T29=2,S29,0)+IF(T30=2,S30,0)+IF(T31=2,S31,0)+IF(T32=2,S32,0)+IF(T33=2,S33,0)+IF(T34=2,S34,0)+IF(T35=2,S35,0)+IF(T36=2,S36,0)+IF(T37=2,S37,0)+IF(T38=2,S38,0)+IF(T39=2,S39,0)+IF(T40=2,S40,0)+IF(T41=2,S41,0)+IF(T42=2,S42,0)+IF(T43=2,S43,0)+IF(T44=2,S44,0)+IF(T45=2,S45,0)+IF(T46=2,S46,0)+IF(T47=2,S47,0)+IF(T48=2,S48,0)+IF(T49=2,S49,0)+IF(T50=2,S50,0)</f>
        <v>#REF!</v>
      </c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104"/>
    </row>
    <row r="55" spans="2:23" ht="18" customHeight="1">
      <c r="B55" s="185" t="s">
        <v>47</v>
      </c>
      <c r="C55" s="186"/>
      <c r="D55" s="186"/>
      <c r="E55" s="186"/>
      <c r="F55" s="198">
        <f>G49</f>
        <v>0</v>
      </c>
      <c r="G55" s="199"/>
      <c r="H55" s="2"/>
      <c r="I55" s="44">
        <v>3</v>
      </c>
      <c r="J55" s="111" t="s">
        <v>42</v>
      </c>
      <c r="K55" s="112"/>
      <c r="L55" s="45" t="e">
        <f>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(IF(T25=3,S25,0)+IF(T26=3,S26,0)+IF(T27=3,S27,0)+IF(T28=3,S28,0)+IF(T29=3,S29,0)+IF(T30=3,S30,0)+IF(T31=3,S31,0)+IF(T32=3,S32,0)+IF(T33=3,S33,0)+IF(T34=3,S34,0)+IF(T35=3,S35,0)+IF(T36=3,S36,0)+IF(T37=3,S37,0)+IF(T38=3,S38,0)+IF(T39=3,S39,0)+IF(T40=3,S40,0)+IF(T41=3,S41,0)+IF(T42=3,S42,0)+IF(T43=3,S43,0)+IF(T44=3,S44,0)+IF(T45=3,S45,0)+IF(T46=3,S46,0)+IF(T47=3,S47,0)+IF(T48=3,S48,0)+IF(T49=3,S49,0)+IF(T50=3,S50,0))</f>
        <v>#REF!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104"/>
    </row>
    <row r="56" spans="2:23" ht="18" customHeight="1">
      <c r="B56" s="187" t="s">
        <v>46</v>
      </c>
      <c r="C56" s="188"/>
      <c r="D56" s="188"/>
      <c r="E56" s="188"/>
      <c r="F56" s="198">
        <f>G35</f>
        <v>0</v>
      </c>
      <c r="G56" s="199"/>
      <c r="H56" s="2"/>
      <c r="I56" s="44">
        <v>4</v>
      </c>
      <c r="J56" s="191" t="s">
        <v>15</v>
      </c>
      <c r="K56" s="91"/>
      <c r="L56" s="45" t="e">
        <f>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T25=4,S25,0)+IF(T26=4,S26,0)+IF(T27=4,S27,0)+IF(T28=4,S28,0)+IF(T29=4,S29,0)+IF(T30=4,S30,0)+IF(T31=4,S31,0)+IF(T32=4,S32,0)+IF(T33=4,S33,0)+IF(T34=4,S34,0)+IF(T35=4,S35,0)+IF(T36=4,S36,0)+IF(T37=4,S37,0)+IF(T38=4,S38,0)+IF(T39=4,S39,0)+IF(T40=4,S40,0)+IF(T41=4,S41,0)+IF(T42=4,S42,0)+IF(T43=4,S43,0)+IF(T44=4,S44,0)+IF(T45=4,S45,0)+IF(T46=4,S46,0)+IF(T47=4,S47,0)+IF(T48=4,S48,0)+IF(T49=4,S49,0)+IF(T50=4,S50,0)</f>
        <v>#REF!</v>
      </c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104"/>
    </row>
    <row r="57" spans="2:23" ht="18.75" customHeight="1" thickBot="1">
      <c r="B57" s="81" t="s">
        <v>45</v>
      </c>
      <c r="C57" s="82"/>
      <c r="D57" s="82"/>
      <c r="E57" s="82"/>
      <c r="F57" s="83">
        <f>G21</f>
        <v>3058</v>
      </c>
      <c r="G57" s="84"/>
      <c r="H57" s="80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5"/>
    </row>
    <row r="58" spans="2:23" ht="20.25" customHeight="1">
      <c r="B58" s="85"/>
      <c r="C58" s="85"/>
      <c r="D58" s="85"/>
      <c r="E58" s="85"/>
      <c r="F58" s="86"/>
      <c r="G58" s="86"/>
    </row>
  </sheetData>
  <mergeCells count="169"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</mergeCells>
  <pageMargins left="0" right="0" top="0.1" bottom="0.1" header="0.3" footer="0.3"/>
  <pageSetup scale="83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2014-07-16T19:22:09Z</cp:lastPrinted>
  <dcterms:created xsi:type="dcterms:W3CDTF">2014-06-10T19:48:08Z</dcterms:created>
  <dcterms:modified xsi:type="dcterms:W3CDTF">2014-08-04T12:07:19Z</dcterms:modified>
</cp:coreProperties>
</file>