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<sst xmlns="http://schemas.openxmlformats.org/spreadsheetml/2006/main" count="147" uniqueCount="77">
  <si>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</si>
  <si>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</si>
  <si>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</si>
  <si>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</si>
  <si>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</si>
  <si>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</si>
  <si>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</si>
  <si>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</si>
  <si>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</si>
  <si>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</si>
  <si>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</si>
  <si>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</si>
  <si>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</si>
  <si>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</si>
  <si>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</si>
  <si>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</si>
  <si>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</si>
  <si>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</si>
  <si>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</si>
  <si>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</si>
  <si>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</si>
  <si>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</si>
  <si>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</si>
  <si>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</si>
  <si>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</si>
  <si>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</si>
  <si>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</si>
  <si>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</si>
  <si>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</si>
  <si>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</si>
  <si>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</si>
  <si>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</si>
  <si>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</si>
  <si>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</si>
  <si>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</si>
  <si>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</si>
  <si>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</si>
  <si>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</si>
  <si>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</si>
  <si>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</si>
  <si>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</si>
  <si>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</si>
  <si>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</si>
  <si>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</si>
  <si>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</si>
  <si>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</si>
  <si>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</si>
  <si>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</si>
  <si>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</si>
  <si>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</si>
  <si>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</si>
  <si>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</si>
  <si>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</si>
  <si>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</si>
  <si>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</si>
  <si>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</si>
  <si>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</si>
  <si>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</si>
  <si>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</si>
  <si>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</si>
  <si>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</si>
  <si>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FT13301</t>
  </si>
  <si>
    <t>A02002-0024</t>
  </si>
  <si>
    <t>Machine #   CNC HARDING</t>
  </si>
  <si>
    <t>A</t>
  </si>
  <si>
    <t>B</t>
  </si>
  <si>
    <t>192 SEC</t>
  </si>
  <si>
    <t>Routing:        HOLD IN CNC AREA FOR 2ND OP</t>
  </si>
  <si>
    <t>Routing:  PACK DEPT</t>
  </si>
  <si>
    <t>MR 8/8/14</t>
  </si>
  <si>
    <t>Machine # HARDING</t>
  </si>
  <si>
    <t>JO/GK</t>
  </si>
  <si>
    <t>BJ</t>
  </si>
  <si>
    <t>N/A</t>
  </si>
  <si>
    <t>JO</t>
  </si>
  <si>
    <t>JOB OUT</t>
  </si>
  <si>
    <t>No parts 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</si>
</sst>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30" sqref="B30"/>
    </sheetView>
  </sheetViews>
  <sheetFormatPr defaultRowHeight="15"/>
  <cols>
    <col min="1" max="1" width="2.7109375" style="1" hidden="1" customWidth="1"/>
    <col min="2" max="2" width="9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64</v>
      </c>
      <c r="M2" s="22"/>
      <c r="N2" s="22"/>
      <c r="O2" s="22"/>
      <c r="P2" s="22"/>
      <c r="Q2" s="22"/>
      <c r="R2" s="192" t="s">
        <v>45</v>
      </c>
      <c r="S2" s="193"/>
      <c r="T2" s="194"/>
      <c r="U2" s="145" t="s">
        <v>73</v>
      </c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350067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5"/>
      <c r="S3" s="196"/>
      <c r="T3" s="197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3"/>
    </row>
    <row r="4" spans="2:46" ht="19.5" customHeight="1">
      <c r="B4" s="214" t="s">
        <v>23</v>
      </c>
      <c r="C4" s="194"/>
      <c r="D4" s="24"/>
      <c r="E4" s="192">
        <v>150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4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3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8" t="s">
        <v>56</v>
      </c>
      <c r="C6" s="219"/>
      <c r="D6" s="219"/>
      <c r="E6" s="220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8" t="s">
        <v>56</v>
      </c>
      <c r="Z6" s="219"/>
      <c r="AA6" s="219"/>
      <c r="AB6" s="220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6"/>
      <c r="N7" s="174"/>
      <c r="O7" s="175"/>
      <c r="P7" s="175"/>
      <c r="Q7" s="175"/>
      <c r="R7" s="201" t="s">
        <v>57</v>
      </c>
      <c r="S7" s="201"/>
      <c r="T7" s="201"/>
      <c r="U7" s="145" t="s">
        <v>69</v>
      </c>
      <c r="V7" s="148"/>
      <c r="W7" s="183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6"/>
      <c r="AK7" s="174"/>
      <c r="AL7" s="175"/>
      <c r="AM7" s="175"/>
      <c r="AN7" s="175"/>
      <c r="AO7" s="201" t="s">
        <v>57</v>
      </c>
      <c r="AP7" s="201"/>
      <c r="AQ7" s="201"/>
      <c r="AR7" s="145"/>
      <c r="AS7" s="148"/>
      <c r="AT7" s="183"/>
    </row>
    <row r="8" spans="2:46" ht="16.5" customHeight="1">
      <c r="B8" s="214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4"/>
      <c r="O8" s="175"/>
      <c r="P8" s="175"/>
      <c r="Q8" s="175"/>
      <c r="R8" s="210" t="s">
        <v>58</v>
      </c>
      <c r="S8" s="210"/>
      <c r="T8" s="210"/>
      <c r="U8" s="184"/>
      <c r="V8" s="185"/>
      <c r="W8" s="186"/>
      <c r="Y8" s="214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4"/>
      <c r="AL8" s="175"/>
      <c r="AM8" s="175"/>
      <c r="AN8" s="175"/>
      <c r="AO8" s="201" t="s">
        <v>58</v>
      </c>
      <c r="AP8" s="201"/>
      <c r="AQ8" s="201"/>
      <c r="AR8" s="145"/>
      <c r="AS8" s="148"/>
      <c r="AT8" s="183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3"/>
      <c r="V11" s="204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3"/>
      <c r="AS11" s="204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150</v>
      </c>
      <c r="L12" s="169" t="s">
        <v>55</v>
      </c>
      <c r="M12" s="170"/>
      <c r="N12" s="169" t="s">
        <v>66</v>
      </c>
      <c r="O12" s="171"/>
      <c r="P12" s="70"/>
      <c r="Q12" s="70"/>
      <c r="R12" s="70" t="s">
        <v>64</v>
      </c>
      <c r="S12" s="71"/>
      <c r="T12" s="72">
        <v>15</v>
      </c>
      <c r="U12" s="72">
        <v>4</v>
      </c>
      <c r="V12" s="54">
        <f>SUM(F13:F23)</f>
        <v>3.5</v>
      </c>
      <c r="W12" s="55">
        <f>U12/V12</f>
        <v>1.1428571428571428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41939</v>
      </c>
      <c r="C13" s="30" t="s">
        <v>71</v>
      </c>
      <c r="D13" s="30"/>
      <c r="E13" s="30">
        <v>0</v>
      </c>
      <c r="F13" s="80">
        <v>3.5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0</v>
      </c>
      <c r="K13" s="6">
        <f>E$4-J13</f>
        <v>150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240"/>
      <c r="U13" s="241"/>
      <c r="V13" s="241"/>
      <c r="W13" s="242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>
      <c r="B14" s="29">
        <v>41940</v>
      </c>
      <c r="C14" s="30" t="s">
        <v>72</v>
      </c>
      <c r="D14" s="30"/>
      <c r="E14" s="30">
        <v>8</v>
      </c>
      <c r="F14" s="81">
        <v>0</v>
      </c>
      <c r="G14" s="32">
        <v>93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93</v>
      </c>
      <c r="K14" s="6">
        <f>E$4-J14</f>
        <v>57</v>
      </c>
      <c r="L14" s="7">
        <f t="shared" si="1"/>
        <v>120</v>
      </c>
      <c r="M14" s="4">
        <f t="shared" ref="M14:M23" si="4">G14</f>
        <v>93</v>
      </c>
      <c r="N14" s="110">
        <f t="shared" ref="N14:N23" si="5">IF(L14=0,"",(M14/L14))</f>
        <v>0.77500000000000002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41940</v>
      </c>
      <c r="C15" s="30" t="s">
        <v>71</v>
      </c>
      <c r="D15" s="30"/>
      <c r="E15" s="30">
        <v>6.5</v>
      </c>
      <c r="F15" s="81">
        <v>0</v>
      </c>
      <c r="G15" s="32">
        <v>71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164</v>
      </c>
      <c r="K15" s="6">
        <f>E$4-J15</f>
        <v>-14</v>
      </c>
      <c r="L15" s="7">
        <f t="shared" si="1"/>
        <v>97.5</v>
      </c>
      <c r="M15" s="4">
        <f t="shared" si="4"/>
        <v>71</v>
      </c>
      <c r="N15" s="110">
        <f t="shared" si="5"/>
        <v>0.72820512820512817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41941</v>
      </c>
      <c r="C16" s="35" t="s">
        <v>71</v>
      </c>
      <c r="D16" s="50"/>
      <c r="E16" s="50">
        <v>4.5</v>
      </c>
      <c r="F16" s="82">
        <v>0</v>
      </c>
      <c r="G16" s="10">
        <v>44</v>
      </c>
      <c r="H16" s="4" t="e">
        <f>IF(G16="","",(IF(#REF!=0,"",(#REF!*G16*#REF!))))</f>
        <v>#REF!</v>
      </c>
      <c r="I16" s="5">
        <f t="shared" si="0"/>
        <v>4.5</v>
      </c>
      <c r="J16" s="6">
        <f>SUM(G$12:G16)</f>
        <v>208</v>
      </c>
      <c r="K16" s="6">
        <f t="shared" ref="K16:K24" si="8">E$4-J16</f>
        <v>-58</v>
      </c>
      <c r="L16" s="7">
        <f t="shared" si="1"/>
        <v>67.5</v>
      </c>
      <c r="M16" s="4">
        <f t="shared" si="4"/>
        <v>44</v>
      </c>
      <c r="N16" s="110">
        <f t="shared" si="5"/>
        <v>0.6518518518518519</v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208</v>
      </c>
      <c r="K17" s="6">
        <f t="shared" ref="K17" si="11">E$4-J17</f>
        <v>-58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208</v>
      </c>
      <c r="K18" s="6">
        <f t="shared" ref="K18:K20" si="17">E$4-J18</f>
        <v>-58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208</v>
      </c>
      <c r="K19" s="6">
        <f t="shared" si="17"/>
        <v>-58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208</v>
      </c>
      <c r="K20" s="6">
        <f t="shared" si="17"/>
        <v>-58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208</v>
      </c>
      <c r="K21" s="6">
        <f t="shared" si="8"/>
        <v>-58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208</v>
      </c>
      <c r="K22" s="6">
        <f t="shared" si="8"/>
        <v>-58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208</v>
      </c>
      <c r="K23" s="6">
        <f t="shared" si="8"/>
        <v>-58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3" t="s">
        <v>20</v>
      </c>
      <c r="C24" s="124"/>
      <c r="D24" s="52"/>
      <c r="E24" s="62">
        <f>SUM(E13:E23)</f>
        <v>19</v>
      </c>
      <c r="F24" s="62">
        <f>SUM(F13:F23)</f>
        <v>3.5</v>
      </c>
      <c r="G24" s="62">
        <f>SUM(G13:G23)</f>
        <v>208</v>
      </c>
      <c r="H24" s="84"/>
      <c r="I24" s="62">
        <f t="shared" si="0"/>
        <v>22.5</v>
      </c>
      <c r="J24" s="85">
        <f>J23</f>
        <v>208</v>
      </c>
      <c r="K24" s="85">
        <f t="shared" si="8"/>
        <v>-58</v>
      </c>
      <c r="L24" s="86">
        <f>SUM(L13:L23)</f>
        <v>285</v>
      </c>
      <c r="M24" s="84">
        <f>SUM(M13:M23)</f>
        <v>208</v>
      </c>
      <c r="N24" s="121">
        <f>SUM(M24/L24)</f>
        <v>0.72982456140350882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4" t="s">
        <v>70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150</v>
      </c>
      <c r="L26" s="169" t="s">
        <v>55</v>
      </c>
      <c r="M26" s="170"/>
      <c r="N26" s="169"/>
      <c r="O26" s="171"/>
      <c r="P26" s="70"/>
      <c r="Q26" s="70"/>
      <c r="R26" s="70" t="s">
        <v>65</v>
      </c>
      <c r="S26" s="71"/>
      <c r="T26" s="73"/>
      <c r="U26" s="74">
        <v>3</v>
      </c>
      <c r="V26" s="56">
        <f>SUM(F27:F37)</f>
        <v>2</v>
      </c>
      <c r="W26" s="57">
        <f>U26/V26</f>
        <v>1.5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101">
        <v>41941</v>
      </c>
      <c r="C27" s="60" t="s">
        <v>74</v>
      </c>
      <c r="D27" s="8"/>
      <c r="E27" s="30">
        <v>0.5</v>
      </c>
      <c r="F27" s="31">
        <v>2</v>
      </c>
      <c r="G27" s="32">
        <v>16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16</v>
      </c>
      <c r="K27" s="6">
        <f>E$4-J27</f>
        <v>134</v>
      </c>
      <c r="L27" s="7">
        <f t="shared" ref="L27:L37" si="24">IF(G27="",0,T$26*(I27-F27-Q27))</f>
        <v>0</v>
      </c>
      <c r="M27" s="4">
        <f>G27</f>
        <v>16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>
        <v>41942</v>
      </c>
      <c r="C28" s="60" t="s">
        <v>72</v>
      </c>
      <c r="D28" s="8"/>
      <c r="E28" s="30">
        <v>6.5</v>
      </c>
      <c r="F28" s="34">
        <v>0</v>
      </c>
      <c r="G28" s="32">
        <v>192</v>
      </c>
      <c r="H28" s="4" t="e">
        <f>IF(G28="","",(IF(#REF!=0,"",(#REF!*G28*#REF!))))</f>
        <v>#REF!</v>
      </c>
      <c r="I28" s="7">
        <f t="shared" si="23"/>
        <v>6.5</v>
      </c>
      <c r="J28" s="6">
        <f>SUM(G$26:G28)</f>
        <v>208</v>
      </c>
      <c r="K28" s="6">
        <f>E$4-J28</f>
        <v>-58</v>
      </c>
      <c r="L28" s="7">
        <f t="shared" si="24"/>
        <v>0</v>
      </c>
      <c r="M28" s="4">
        <f t="shared" ref="M28:M37" si="27">G28</f>
        <v>192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233" t="s">
        <v>75</v>
      </c>
      <c r="U28" s="234"/>
      <c r="V28" s="234"/>
      <c r="W28" s="23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208</v>
      </c>
      <c r="K29" s="6">
        <f t="shared" ref="K29:K31" si="32">E$4-J29</f>
        <v>-58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12" t="s">
        <v>76</v>
      </c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208</v>
      </c>
      <c r="K30" s="6">
        <f t="shared" si="32"/>
        <v>-58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208</v>
      </c>
      <c r="K31" s="6">
        <f t="shared" si="32"/>
        <v>-58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208</v>
      </c>
      <c r="K32" s="6">
        <f t="shared" ref="K32" si="39">E$4-J32</f>
        <v>-58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208</v>
      </c>
      <c r="K33" s="6">
        <f>E$4-J33</f>
        <v>-58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208</v>
      </c>
      <c r="K34" s="6">
        <f t="shared" ref="K34:K38" si="45">E$4-J34</f>
        <v>-58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208</v>
      </c>
      <c r="K35" s="6">
        <f t="shared" si="45"/>
        <v>-58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208</v>
      </c>
      <c r="K36" s="6">
        <f t="shared" si="45"/>
        <v>-58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208</v>
      </c>
      <c r="K37" s="6">
        <f t="shared" si="45"/>
        <v>-58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7</v>
      </c>
      <c r="F38" s="63">
        <f t="shared" si="47"/>
        <v>2</v>
      </c>
      <c r="G38" s="63">
        <f>SUM(G27:G37)</f>
        <v>208</v>
      </c>
      <c r="H38" s="84"/>
      <c r="I38" s="86">
        <f t="shared" ref="I38" si="48">IF(G38="","",(SUM(E38+F38+Q38)))</f>
        <v>9</v>
      </c>
      <c r="J38" s="85">
        <f>J37</f>
        <v>208</v>
      </c>
      <c r="K38" s="85">
        <f t="shared" si="45"/>
        <v>-58</v>
      </c>
      <c r="L38" s="86">
        <f>SUM(L27:L37)</f>
        <v>0</v>
      </c>
      <c r="M38" s="84">
        <f>SUM(M27:M37)</f>
        <v>208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68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150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150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208</v>
      </c>
      <c r="G56" s="126"/>
      <c r="H56" s="2"/>
      <c r="I56" s="43">
        <v>1</v>
      </c>
      <c r="J56" s="112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6"/>
      <c r="S56" s="116"/>
      <c r="T56" s="116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112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208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208</v>
      </c>
      <c r="G60" s="227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2014-11-22T18:24:29Z</dcterms:modified>
</cp:coreProperties>
</file>