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<sst xmlns="http://schemas.openxmlformats.org/spreadsheetml/2006/main" count="148" uniqueCount="74">
  <si>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</si>
  <si>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</si>
  <si>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</si>
  <si>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</si>
  <si>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</si>
  <si>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</si>
  <si>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</si>
  <si>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</si>
  <si>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</si>
  <si>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</si>
  <si>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</si>
  <si>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</si>
  <si>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</si>
  <si>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</si>
  <si>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</si>
  <si>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</si>
  <si>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</si>
  <si>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</si>
  <si>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</si>
  <si>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</si>
  <si>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</si>
  <si>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</si>
  <si>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</si>
  <si>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</si>
  <si>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</si>
  <si>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</si>
  <si>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</si>
  <si>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</si>
  <si>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</si>
  <si>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</si>
  <si>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</si>
  <si>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</si>
  <si>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</si>
  <si>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</si>
  <si>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</si>
  <si>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</si>
  <si>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</si>
  <si>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</si>
  <si>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</si>
  <si>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</si>
  <si>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</si>
  <si>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</si>
  <si>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</si>
  <si>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</si>
  <si>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</si>
  <si>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</si>
  <si>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</si>
  <si>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</si>
  <si>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</si>
  <si>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</si>
  <si>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</si>
  <si>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</si>
  <si>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</si>
  <si>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</si>
  <si>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</si>
  <si>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</si>
  <si>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</si>
  <si>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</si>
  <si>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</si>
  <si>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</si>
  <si>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</si>
  <si>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GP25PTC6002</t>
  </si>
  <si>
    <t>A</t>
  </si>
  <si>
    <t>B</t>
  </si>
  <si>
    <t>Routing:        HOLD IN CNC AREA</t>
  </si>
  <si>
    <t>A02002-0022</t>
  </si>
  <si>
    <t>Machine #  HARDING</t>
  </si>
  <si>
    <t>JO</t>
  </si>
  <si>
    <t>BJ</t>
  </si>
  <si>
    <t>N/A</t>
  </si>
  <si>
    <t>MF</t>
  </si>
  <si>
    <t>Routing: PACK DEPT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</si>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</sst>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8" fillId="9" borderId="21" xfId="0" applyFont="1" applyFill="1" applyBorder="1" applyAlignment="1">
      <alignment horizontal="center" vertical="center" wrapText="1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0" sqref="B20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 t="s">
        <v>62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352469</v>
      </c>
      <c r="F3" s="227"/>
      <c r="G3" s="228"/>
      <c r="H3" s="22"/>
      <c r="I3" s="25"/>
      <c r="J3" s="204" t="s">
        <v>25</v>
      </c>
      <c r="K3" s="229"/>
      <c r="L3" s="204" t="s">
        <v>65</v>
      </c>
      <c r="M3" s="205"/>
      <c r="N3" s="205"/>
      <c r="O3" s="229"/>
      <c r="P3" s="22"/>
      <c r="Q3" s="22"/>
      <c r="R3" s="231"/>
      <c r="S3" s="232"/>
      <c r="T3" s="233"/>
      <c r="U3" s="204" t="s">
        <v>69</v>
      </c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200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41" t="s">
        <v>57</v>
      </c>
      <c r="S7" s="241"/>
      <c r="T7" s="241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41" t="s">
        <v>58</v>
      </c>
      <c r="S8" s="241"/>
      <c r="T8" s="241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66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200</v>
      </c>
      <c r="L12" s="154" t="s">
        <v>55</v>
      </c>
      <c r="M12" s="155"/>
      <c r="N12" s="154"/>
      <c r="O12" s="156"/>
      <c r="P12" s="70"/>
      <c r="Q12" s="70"/>
      <c r="R12" s="70" t="s">
        <v>62</v>
      </c>
      <c r="S12" s="71"/>
      <c r="T12" s="72"/>
      <c r="U12" s="72">
        <v>4</v>
      </c>
      <c r="V12" s="54">
        <f>SUM(F13:F23)</f>
        <v>2.5</v>
      </c>
      <c r="W12" s="55">
        <f>U12/V12</f>
        <v>1.6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41962</v>
      </c>
      <c r="C13" s="30" t="s">
        <v>67</v>
      </c>
      <c r="D13" s="30"/>
      <c r="E13" s="30">
        <v>0.5</v>
      </c>
      <c r="F13" s="80">
        <v>2.5</v>
      </c>
      <c r="G13" s="32">
        <v>20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20</v>
      </c>
      <c r="K13" s="6">
        <f>E$4-J13</f>
        <v>180</v>
      </c>
      <c r="L13" s="7">
        <f t="shared" ref="L13:L23" si="1">IF(G13="",0,$T$12*(I13-F13-Q13))</f>
        <v>0</v>
      </c>
      <c r="M13" s="4">
        <f>G13</f>
        <v>20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41963</v>
      </c>
      <c r="C14" s="30" t="s">
        <v>68</v>
      </c>
      <c r="D14" s="30"/>
      <c r="E14" s="30">
        <v>5.5</v>
      </c>
      <c r="F14" s="81">
        <v>0</v>
      </c>
      <c r="G14" s="32">
        <v>114</v>
      </c>
      <c r="H14" s="4" t="e">
        <f>IF(G14="","",(IF(#REF!=0,"",(#REF!*G14*#REF!))))</f>
        <v>#REF!</v>
      </c>
      <c r="I14" s="5">
        <f t="shared" si="0"/>
        <v>5.5</v>
      </c>
      <c r="J14" s="6">
        <f>SUM(G$12:G14)</f>
        <v>134</v>
      </c>
      <c r="K14" s="6">
        <f>E$4-J14</f>
        <v>66</v>
      </c>
      <c r="L14" s="7">
        <f t="shared" si="1"/>
        <v>0</v>
      </c>
      <c r="M14" s="4">
        <f t="shared" ref="M14:M23" si="4">G14</f>
        <v>114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41963</v>
      </c>
      <c r="C15" s="30" t="s">
        <v>67</v>
      </c>
      <c r="D15" s="30"/>
      <c r="E15" s="30">
        <v>8</v>
      </c>
      <c r="F15" s="81">
        <v>0</v>
      </c>
      <c r="G15" s="32">
        <v>132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266</v>
      </c>
      <c r="K15" s="6">
        <f>E$4-J15</f>
        <v>-66</v>
      </c>
      <c r="L15" s="7">
        <f t="shared" si="1"/>
        <v>0</v>
      </c>
      <c r="M15" s="4">
        <f t="shared" si="4"/>
        <v>132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>
        <v>41964</v>
      </c>
      <c r="C16" s="35" t="s">
        <v>68</v>
      </c>
      <c r="D16" s="50"/>
      <c r="E16" s="50">
        <v>8</v>
      </c>
      <c r="F16" s="82">
        <v>0</v>
      </c>
      <c r="G16" s="10">
        <v>138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404</v>
      </c>
      <c r="K16" s="6">
        <f t="shared" ref="K16:K24" si="8">E$4-J16</f>
        <v>-204</v>
      </c>
      <c r="L16" s="7">
        <f t="shared" si="1"/>
        <v>0</v>
      </c>
      <c r="M16" s="4">
        <f t="shared" si="4"/>
        <v>138</v>
      </c>
      <c r="N16" s="135" t="str">
        <f t="shared" si="5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>
        <v>41964</v>
      </c>
      <c r="C17" s="35" t="s">
        <v>67</v>
      </c>
      <c r="D17" s="61"/>
      <c r="E17" s="61">
        <v>0.2</v>
      </c>
      <c r="F17" s="82">
        <v>0</v>
      </c>
      <c r="G17" s="10">
        <v>8</v>
      </c>
      <c r="H17" s="4"/>
      <c r="I17" s="5">
        <f t="shared" ref="I17" si="10">IF(G17="","",(SUM(E17+F17+Q17)))</f>
        <v>0.2</v>
      </c>
      <c r="J17" s="6">
        <f>SUM(G$12:G17)</f>
        <v>412</v>
      </c>
      <c r="K17" s="6">
        <f t="shared" ref="K17" si="11">E$4-J17</f>
        <v>-212</v>
      </c>
      <c r="L17" s="7">
        <f t="shared" ref="L17" si="12">IF(G17="",0,$T$12*(I17-F17-Q17))</f>
        <v>0</v>
      </c>
      <c r="M17" s="4">
        <f t="shared" ref="M17" si="13">G17</f>
        <v>8</v>
      </c>
      <c r="N17" s="135" t="str">
        <f t="shared" ref="N17" si="14">IF(L17=0,"",(M17/L17))</f>
        <v/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412</v>
      </c>
      <c r="K18" s="6">
        <f t="shared" ref="K18:K20" si="17">E$4-J18</f>
        <v>-212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412</v>
      </c>
      <c r="K19" s="6">
        <f t="shared" si="17"/>
        <v>-212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412</v>
      </c>
      <c r="K20" s="6">
        <f t="shared" si="17"/>
        <v>-212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412</v>
      </c>
      <c r="K21" s="6">
        <f t="shared" si="8"/>
        <v>-212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412</v>
      </c>
      <c r="K22" s="6">
        <f t="shared" si="8"/>
        <v>-212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412</v>
      </c>
      <c r="K23" s="6">
        <f t="shared" si="8"/>
        <v>-212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22.2</v>
      </c>
      <c r="F24" s="62">
        <f>SUM(F13:F23)</f>
        <v>2.5</v>
      </c>
      <c r="G24" s="62">
        <f>SUM(G13:G23)</f>
        <v>412</v>
      </c>
      <c r="H24" s="84"/>
      <c r="I24" s="62">
        <f t="shared" si="0"/>
        <v>24.7</v>
      </c>
      <c r="J24" s="85">
        <f>J23</f>
        <v>412</v>
      </c>
      <c r="K24" s="85">
        <f t="shared" si="8"/>
        <v>-212</v>
      </c>
      <c r="L24" s="86">
        <f>SUM(L13:L23)</f>
        <v>0</v>
      </c>
      <c r="M24" s="84">
        <f>SUM(M13:M23)</f>
        <v>412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64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54" t="s">
        <v>55</v>
      </c>
      <c r="M26" s="155"/>
      <c r="N26" s="154"/>
      <c r="O26" s="156"/>
      <c r="P26" s="70"/>
      <c r="Q26" s="70"/>
      <c r="R26" s="70" t="s">
        <v>63</v>
      </c>
      <c r="S26" s="71"/>
      <c r="T26" s="73"/>
      <c r="U26" s="74">
        <v>4</v>
      </c>
      <c r="V26" s="56">
        <f>SUM(F27:F37)</f>
        <v>2.5</v>
      </c>
      <c r="W26" s="57">
        <f>U26/V26</f>
        <v>1.6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41981</v>
      </c>
      <c r="C27" s="60" t="s">
        <v>70</v>
      </c>
      <c r="D27" s="8"/>
      <c r="E27" s="30">
        <v>0.1</v>
      </c>
      <c r="F27" s="31">
        <v>2.5</v>
      </c>
      <c r="G27" s="32">
        <v>6</v>
      </c>
      <c r="H27" s="4" t="e">
        <f>IF(G27="","",(IF(#REF!=0,"",(#REF!*G27*#REF!))))</f>
        <v>#REF!</v>
      </c>
      <c r="I27" s="7">
        <f t="shared" ref="I27:I37" si="23">IF(G27="","",(SUM(E27+F27+Q27)))</f>
        <v>2.6</v>
      </c>
      <c r="J27" s="6">
        <f>SUM(G$26:G27)</f>
        <v>6</v>
      </c>
      <c r="K27" s="6">
        <f>E$4-J27</f>
        <v>194</v>
      </c>
      <c r="L27" s="7">
        <f t="shared" ref="L27:L37" si="24">IF(G27="",0,T$26*(I27-F27-Q27))</f>
        <v>0</v>
      </c>
      <c r="M27" s="4">
        <f>G27</f>
        <v>6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>
        <v>41982</v>
      </c>
      <c r="C28" s="60" t="s">
        <v>68</v>
      </c>
      <c r="D28" s="8"/>
      <c r="E28" s="30">
        <v>8</v>
      </c>
      <c r="F28" s="34">
        <v>0</v>
      </c>
      <c r="G28" s="32">
        <v>154</v>
      </c>
      <c r="H28" s="4" t="e">
        <f>IF(G28="","",(IF(#REF!=0,"",(#REF!*G28*#REF!))))</f>
        <v>#REF!</v>
      </c>
      <c r="I28" s="7">
        <f t="shared" si="23"/>
        <v>8</v>
      </c>
      <c r="J28" s="6">
        <f>SUM(G$26:G28)</f>
        <v>160</v>
      </c>
      <c r="K28" s="6">
        <f>E$4-J28</f>
        <v>40</v>
      </c>
      <c r="L28" s="7">
        <f t="shared" si="24"/>
        <v>0</v>
      </c>
      <c r="M28" s="4">
        <f t="shared" ref="M28:M37" si="27">G28</f>
        <v>154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>
        <v>41982</v>
      </c>
      <c r="C29" s="60" t="s">
        <v>67</v>
      </c>
      <c r="D29" s="58"/>
      <c r="E29" s="58">
        <v>8</v>
      </c>
      <c r="F29" s="58">
        <v>0</v>
      </c>
      <c r="G29" s="10">
        <v>173</v>
      </c>
      <c r="H29" s="4"/>
      <c r="I29" s="7">
        <f t="shared" ref="I29:I31" si="31">IF(G29="","",(SUM(E29+F29+Q29)))</f>
        <v>8</v>
      </c>
      <c r="J29" s="6">
        <f>SUM(G$26:G29)</f>
        <v>333</v>
      </c>
      <c r="K29" s="6">
        <f t="shared" ref="K29:K31" si="32">E$4-J29</f>
        <v>-133</v>
      </c>
      <c r="L29" s="7">
        <f t="shared" ref="L29:L31" si="33">IF(G29="",0,T$26*(I29-F29-Q29))</f>
        <v>0</v>
      </c>
      <c r="M29" s="4">
        <f t="shared" ref="M29:M31" si="34">G29</f>
        <v>173</v>
      </c>
      <c r="N29" s="135" t="str">
        <f t="shared" ref="N29:N31" si="35">IF(L29=0,"",(M29/L29))</f>
        <v/>
      </c>
      <c r="O29" s="136"/>
      <c r="P29" s="33"/>
      <c r="Q29" s="58">
        <v>0</v>
      </c>
      <c r="R29" s="58">
        <v>0</v>
      </c>
      <c r="S29" s="58">
        <v>0</v>
      </c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>
        <v>41983</v>
      </c>
      <c r="C30" s="60" t="s">
        <v>68</v>
      </c>
      <c r="D30" s="58"/>
      <c r="E30" s="58">
        <v>4.5</v>
      </c>
      <c r="F30" s="58">
        <v>0</v>
      </c>
      <c r="G30" s="10">
        <v>98</v>
      </c>
      <c r="H30" s="4"/>
      <c r="I30" s="7">
        <f t="shared" si="31"/>
        <v>4.5</v>
      </c>
      <c r="J30" s="6">
        <f>SUM(G$26:G30)</f>
        <v>431</v>
      </c>
      <c r="K30" s="6">
        <f t="shared" si="32"/>
        <v>-231</v>
      </c>
      <c r="L30" s="7">
        <f t="shared" si="33"/>
        <v>0</v>
      </c>
      <c r="M30" s="4">
        <f t="shared" si="34"/>
        <v>98</v>
      </c>
      <c r="N30" s="135" t="str">
        <f t="shared" si="35"/>
        <v/>
      </c>
      <c r="O30" s="136"/>
      <c r="P30" s="33"/>
      <c r="Q30" s="58">
        <v>0</v>
      </c>
      <c r="R30" s="58">
        <v>0</v>
      </c>
      <c r="S30" s="58">
        <v>0</v>
      </c>
      <c r="T30" s="163" t="s">
        <v>72</v>
      </c>
      <c r="U30" s="164"/>
      <c r="V30" s="164"/>
      <c r="W30" s="16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431</v>
      </c>
      <c r="K31" s="6">
        <f t="shared" si="32"/>
        <v>-231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21" t="s">
        <v>73</v>
      </c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431</v>
      </c>
      <c r="K32" s="6">
        <f t="shared" ref="K32" si="39">E$4-J32</f>
        <v>-231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431</v>
      </c>
      <c r="K33" s="6">
        <f>E$4-J33</f>
        <v>-231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431</v>
      </c>
      <c r="K34" s="6">
        <f t="shared" ref="K34:K38" si="45">E$4-J34</f>
        <v>-231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431</v>
      </c>
      <c r="K35" s="6">
        <f t="shared" si="45"/>
        <v>-231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431</v>
      </c>
      <c r="K36" s="6">
        <f t="shared" si="45"/>
        <v>-231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431</v>
      </c>
      <c r="K37" s="6">
        <f t="shared" si="45"/>
        <v>-231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20.6</v>
      </c>
      <c r="F38" s="63">
        <f t="shared" si="47"/>
        <v>2.5</v>
      </c>
      <c r="G38" s="63">
        <f>SUM(G27:G37)</f>
        <v>431</v>
      </c>
      <c r="H38" s="84"/>
      <c r="I38" s="86">
        <f t="shared" ref="I38" si="48">IF(G38="","",(SUM(E38+F38+Q38)))</f>
        <v>23.1</v>
      </c>
      <c r="J38" s="85">
        <f>J37</f>
        <v>431</v>
      </c>
      <c r="K38" s="85">
        <f t="shared" si="45"/>
        <v>-231</v>
      </c>
      <c r="L38" s="86">
        <f>SUM(L27:L37)</f>
        <v>0</v>
      </c>
      <c r="M38" s="84">
        <f>SUM(M27:M37)</f>
        <v>431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71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434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431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412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2014-12-15T22:29:06Z</dcterms:modified>
</cp:coreProperties>
</file>