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<sst xmlns="http://schemas.openxmlformats.org/spreadsheetml/2006/main" count="148" uniqueCount="76">
  <si>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</si>
  <si>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</si>
  <si>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</si>
  <si>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</si>
  <si>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</si>
  <si>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</si>
  <si>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</si>
  <si>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</si>
  <si>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</si>
  <si>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</si>
  <si>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</si>
  <si>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</si>
  <si>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</si>
  <si>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</si>
  <si>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</si>
  <si>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</si>
  <si>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</si>
  <si>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</si>
  <si>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</si>
  <si>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</si>
  <si>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</si>
  <si>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</si>
  <si>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</si>
  <si>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</si>
  <si>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</si>
  <si>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</si>
  <si>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</si>
  <si>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</si>
  <si>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</si>
  <si>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</si>
  <si>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</si>
  <si>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</si>
  <si>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</si>
  <si>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</si>
  <si>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</si>
  <si>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</si>
  <si>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</si>
  <si>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</si>
  <si>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</si>
  <si>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</si>
  <si>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</si>
  <si>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</si>
  <si>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</si>
  <si>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</si>
  <si>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</si>
  <si>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</si>
  <si>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</si>
  <si>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</si>
  <si>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</si>
  <si>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</si>
  <si>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</si>
  <si>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</si>
  <si>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</si>
  <si>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</si>
  <si>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</si>
  <si>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</si>
  <si>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</si>
  <si>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</si>
  <si>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</si>
  <si>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</si>
  <si>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</si>
  <si>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IL20014</t>
  </si>
  <si>
    <t>Machine #   B/S 17</t>
  </si>
  <si>
    <t>IL20014-10</t>
  </si>
  <si>
    <t>B</t>
  </si>
  <si>
    <t>MP</t>
  </si>
  <si>
    <t>Routing:        WASH &amp; PACK DEPT</t>
  </si>
  <si>
    <t>NEED CYCLE TIME VERIFIED</t>
  </si>
  <si>
    <t>YES</t>
  </si>
  <si>
    <t>CS</t>
  </si>
  <si>
    <t>C4</t>
  </si>
  <si>
    <r>
      <t>A1/</t>
    </r>
    <r>
      <rPr>
        <sz val="9"/>
        <rFont val="Calibri"/>
        <family val="2"/>
        <scheme val="minor"/>
      </rPr>
      <t>U/S parts crashed tooling</t>
    </r>
  </si>
  <si>
    <t>JOB OUT</t>
  </si>
  <si>
    <t>No parts @ mach per MR</t>
  </si>
  <si>
    <t>PACK</t>
  </si>
  <si>
    <t>Q22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</si>
</sst>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64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345305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1200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 t="s">
        <v>67</v>
      </c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62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1200</v>
      </c>
      <c r="L12" s="170" t="s">
        <v>55</v>
      </c>
      <c r="M12" s="171"/>
      <c r="N12" s="170"/>
      <c r="O12" s="172"/>
      <c r="P12" s="70"/>
      <c r="Q12" s="70"/>
      <c r="R12" s="70"/>
      <c r="S12" s="71"/>
      <c r="T12" s="72"/>
      <c r="U12" s="72">
        <v>4</v>
      </c>
      <c r="V12" s="54">
        <f>SUM(F13:F23)</f>
        <v>3</v>
      </c>
      <c r="W12" s="55">
        <f>U12/V12</f>
        <v>1.3333333333333333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41885</v>
      </c>
      <c r="C13" s="30" t="s">
        <v>65</v>
      </c>
      <c r="D13" s="30"/>
      <c r="E13" s="30">
        <v>1</v>
      </c>
      <c r="F13" s="80">
        <v>3</v>
      </c>
      <c r="G13" s="32">
        <v>63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63</v>
      </c>
      <c r="K13" s="6">
        <f>E$4-J13</f>
        <v>1137</v>
      </c>
      <c r="L13" s="7">
        <f t="shared" ref="L13:L23" si="1">IF(G13="",0,$T$12*(I13-F13-Q13))</f>
        <v>0</v>
      </c>
      <c r="M13" s="4">
        <f>G13</f>
        <v>63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5</v>
      </c>
      <c r="T13" s="108">
        <v>11</v>
      </c>
      <c r="U13" s="109"/>
      <c r="V13" s="109"/>
      <c r="W13" s="11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08"/>
      <c r="AR13" s="109"/>
      <c r="AS13" s="109"/>
      <c r="AT13" s="110"/>
    </row>
    <row r="14" spans="2:46" ht="15" customHeight="1">
      <c r="B14" s="29">
        <v>41886</v>
      </c>
      <c r="C14" s="30" t="s">
        <v>65</v>
      </c>
      <c r="D14" s="30"/>
      <c r="E14" s="30">
        <v>3</v>
      </c>
      <c r="F14" s="81">
        <v>0</v>
      </c>
      <c r="G14" s="32">
        <v>105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168</v>
      </c>
      <c r="K14" s="6">
        <f>E$4-J14</f>
        <v>1032</v>
      </c>
      <c r="L14" s="7">
        <f t="shared" si="1"/>
        <v>0</v>
      </c>
      <c r="M14" s="4">
        <f t="shared" ref="M14:M23" si="4">G14</f>
        <v>105</v>
      </c>
      <c r="N14" s="111" t="str">
        <f t="shared" ref="N14:N23" si="5">IF(L14=0,"",(M14/L14))</f>
        <v/>
      </c>
      <c r="O14" s="112"/>
      <c r="P14" s="33"/>
      <c r="Q14" s="30">
        <v>0</v>
      </c>
      <c r="R14" s="30">
        <v>0</v>
      </c>
      <c r="S14" s="30">
        <v>4</v>
      </c>
      <c r="T14" s="108" t="s">
        <v>70</v>
      </c>
      <c r="U14" s="109"/>
      <c r="V14" s="109"/>
      <c r="W14" s="11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220"/>
      <c r="AR14" s="221"/>
      <c r="AS14" s="221"/>
      <c r="AT14" s="222"/>
    </row>
    <row r="15" spans="2:46" ht="15" customHeight="1">
      <c r="B15" s="29">
        <v>41887</v>
      </c>
      <c r="C15" s="30" t="s">
        <v>65</v>
      </c>
      <c r="D15" s="30"/>
      <c r="E15" s="30">
        <v>8</v>
      </c>
      <c r="F15" s="81">
        <v>0</v>
      </c>
      <c r="G15" s="32">
        <v>376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544</v>
      </c>
      <c r="K15" s="6">
        <f>E$4-J15</f>
        <v>656</v>
      </c>
      <c r="L15" s="7">
        <f t="shared" si="1"/>
        <v>0</v>
      </c>
      <c r="M15" s="4">
        <f t="shared" si="4"/>
        <v>376</v>
      </c>
      <c r="N15" s="111" t="str">
        <f t="shared" si="5"/>
        <v/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90"/>
      <c r="AO15" s="90"/>
      <c r="AP15" s="90"/>
      <c r="AQ15" s="220"/>
      <c r="AR15" s="221"/>
      <c r="AS15" s="221"/>
      <c r="AT15" s="222"/>
    </row>
    <row r="16" spans="2:46" ht="15" customHeight="1">
      <c r="B16" s="9">
        <v>41888</v>
      </c>
      <c r="C16" s="35" t="s">
        <v>65</v>
      </c>
      <c r="D16" s="50"/>
      <c r="E16" s="50">
        <v>6</v>
      </c>
      <c r="F16" s="82">
        <v>0</v>
      </c>
      <c r="G16" s="10">
        <v>209</v>
      </c>
      <c r="H16" s="4" t="e">
        <f>IF(G16="","",(IF(#REF!=0,"",(#REF!*G16*#REF!))))</f>
        <v>#REF!</v>
      </c>
      <c r="I16" s="5">
        <f t="shared" si="0"/>
        <v>7.5</v>
      </c>
      <c r="J16" s="6">
        <f>SUM(G$12:G16)</f>
        <v>753</v>
      </c>
      <c r="K16" s="6">
        <f t="shared" ref="K16:K24" si="8">E$4-J16</f>
        <v>447</v>
      </c>
      <c r="L16" s="7">
        <f t="shared" si="1"/>
        <v>0</v>
      </c>
      <c r="M16" s="4">
        <f t="shared" si="4"/>
        <v>209</v>
      </c>
      <c r="N16" s="111" t="str">
        <f t="shared" si="5"/>
        <v/>
      </c>
      <c r="O16" s="112"/>
      <c r="P16" s="33"/>
      <c r="Q16" s="8">
        <v>1.5</v>
      </c>
      <c r="R16" s="8">
        <v>2</v>
      </c>
      <c r="S16" s="8">
        <v>13</v>
      </c>
      <c r="T16" s="108" t="s">
        <v>71</v>
      </c>
      <c r="U16" s="109"/>
      <c r="V16" s="109"/>
      <c r="W16" s="11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90"/>
      <c r="AO16" s="90"/>
      <c r="AP16" s="90"/>
      <c r="AQ16" s="220"/>
      <c r="AR16" s="221"/>
      <c r="AS16" s="221"/>
      <c r="AT16" s="222"/>
    </row>
    <row r="17" spans="2:46" ht="15" customHeight="1">
      <c r="B17" s="9">
        <v>41890</v>
      </c>
      <c r="C17" s="35" t="s">
        <v>65</v>
      </c>
      <c r="D17" s="61"/>
      <c r="E17" s="61">
        <v>1.5</v>
      </c>
      <c r="F17" s="82">
        <v>0</v>
      </c>
      <c r="G17" s="10">
        <v>64</v>
      </c>
      <c r="H17" s="4"/>
      <c r="I17" s="5">
        <f t="shared" ref="I17" si="10">IF(G17="","",(SUM(E17+F17+Q17)))</f>
        <v>1.5</v>
      </c>
      <c r="J17" s="6">
        <f>SUM(G$12:G17)</f>
        <v>817</v>
      </c>
      <c r="K17" s="6">
        <f t="shared" ref="K17" si="11">E$4-J17</f>
        <v>383</v>
      </c>
      <c r="L17" s="7">
        <f t="shared" ref="L17" si="12">IF(G17="",0,$T$12*(I17-F17-Q17))</f>
        <v>0</v>
      </c>
      <c r="M17" s="4">
        <f t="shared" ref="M17" si="13">G17</f>
        <v>64</v>
      </c>
      <c r="N17" s="111" t="str">
        <f t="shared" ref="N17" si="14">IF(L17=0,"",(M17/L17))</f>
        <v/>
      </c>
      <c r="O17" s="112"/>
      <c r="P17" s="33"/>
      <c r="Q17" s="61">
        <v>0</v>
      </c>
      <c r="R17" s="61">
        <v>0</v>
      </c>
      <c r="S17" s="61">
        <v>0</v>
      </c>
      <c r="T17" s="108" t="s">
        <v>72</v>
      </c>
      <c r="U17" s="109"/>
      <c r="V17" s="109"/>
      <c r="W17" s="11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90"/>
      <c r="AO17" s="90"/>
      <c r="AP17" s="90"/>
      <c r="AQ17" s="220"/>
      <c r="AR17" s="221"/>
      <c r="AS17" s="221"/>
      <c r="AT17" s="222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817</v>
      </c>
      <c r="K18" s="6">
        <f t="shared" ref="K18:K20" si="17">E$4-J18</f>
        <v>383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101" t="s">
        <v>73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 t="s">
        <v>74</v>
      </c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817</v>
      </c>
      <c r="K19" s="6">
        <f t="shared" si="17"/>
        <v>383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>
        <v>1</v>
      </c>
      <c r="T19" s="102" t="s">
        <v>75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817</v>
      </c>
      <c r="K20" s="6">
        <f t="shared" si="17"/>
        <v>383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817</v>
      </c>
      <c r="K21" s="6">
        <f t="shared" si="8"/>
        <v>383</v>
      </c>
      <c r="L21" s="7">
        <f t="shared" si="1"/>
        <v>0</v>
      </c>
      <c r="M21" s="4">
        <f t="shared" si="4"/>
        <v>0</v>
      </c>
      <c r="N21" s="111" t="str">
        <f t="shared" si="5"/>
        <v/>
      </c>
      <c r="O21" s="112"/>
      <c r="P21" s="33"/>
      <c r="Q21" s="8"/>
      <c r="R21" s="8"/>
      <c r="S21" s="8"/>
      <c r="T21" s="220"/>
      <c r="U21" s="221"/>
      <c r="V21" s="221"/>
      <c r="W21" s="222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90"/>
      <c r="AO21" s="90"/>
      <c r="AP21" s="90"/>
      <c r="AQ21" s="220"/>
      <c r="AR21" s="221"/>
      <c r="AS21" s="221"/>
      <c r="AT21" s="222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817</v>
      </c>
      <c r="K22" s="6">
        <f t="shared" si="8"/>
        <v>383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817</v>
      </c>
      <c r="K23" s="6">
        <f t="shared" si="8"/>
        <v>383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19.5</v>
      </c>
      <c r="F24" s="62">
        <f>SUM(F13:F23)</f>
        <v>3</v>
      </c>
      <c r="G24" s="62">
        <f>SUM(G13:G23)</f>
        <v>817</v>
      </c>
      <c r="H24" s="84"/>
      <c r="I24" s="62">
        <f t="shared" si="0"/>
        <v>24</v>
      </c>
      <c r="J24" s="85">
        <f>J23</f>
        <v>817</v>
      </c>
      <c r="K24" s="85">
        <f t="shared" si="8"/>
        <v>383</v>
      </c>
      <c r="L24" s="86">
        <f>SUM(L13:L23)</f>
        <v>0</v>
      </c>
      <c r="M24" s="84">
        <f>SUM(M13:M23)</f>
        <v>817</v>
      </c>
      <c r="N24" s="122" t="e">
        <f>SUM(M24/L24)</f>
        <v>#DIV/0!</v>
      </c>
      <c r="O24" s="123"/>
      <c r="P24" s="87"/>
      <c r="Q24" s="86">
        <f>SUM(Q13:Q23)</f>
        <v>1.5</v>
      </c>
      <c r="R24" s="86"/>
      <c r="S24" s="86">
        <f>SUM(S13:S23)</f>
        <v>23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66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1200</v>
      </c>
      <c r="L26" s="170" t="s">
        <v>55</v>
      </c>
      <c r="M26" s="171"/>
      <c r="N26" s="170"/>
      <c r="O26" s="172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1200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90"/>
      <c r="AO27" s="90"/>
      <c r="AP27" s="90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1200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90"/>
      <c r="AO28" s="90"/>
      <c r="AP28" s="90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1200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90"/>
      <c r="AO29" s="90"/>
      <c r="AP29" s="90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1200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90"/>
      <c r="AO30" s="90"/>
      <c r="AP30" s="90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1200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90"/>
      <c r="AO31" s="90"/>
      <c r="AP31" s="90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1200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90"/>
      <c r="AO32" s="90"/>
      <c r="AP32" s="90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1200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90"/>
      <c r="AO33" s="90"/>
      <c r="AP33" s="90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1200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90"/>
      <c r="AO34" s="90"/>
      <c r="AP34" s="90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1200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90"/>
      <c r="AO35" s="90"/>
      <c r="AP35" s="90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1200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1200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1200</v>
      </c>
      <c r="L38" s="86">
        <f>SUM(L27:L37)</f>
        <v>0</v>
      </c>
      <c r="M38" s="84">
        <f>SUM(M27:M37)</f>
        <v>0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1200</v>
      </c>
      <c r="L40" s="170" t="s">
        <v>55</v>
      </c>
      <c r="M40" s="171"/>
      <c r="N40" s="170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1200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1200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1200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1200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1200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1200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1200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1200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1200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1200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1200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1200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100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794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41885</v>
      </c>
      <c r="N56" s="143"/>
      <c r="O56" s="237">
        <v>0.375</v>
      </c>
      <c r="P56" s="117"/>
      <c r="Q56" s="117"/>
      <c r="R56" s="116" t="s">
        <v>68</v>
      </c>
      <c r="S56" s="117"/>
      <c r="T56" s="116" t="s">
        <v>69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23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1.5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1.5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817</v>
      </c>
      <c r="G60" s="227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2014-10-15T19:06:18Z</dcterms:modified>
</cp:coreProperties>
</file>