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<sst xmlns="http://schemas.openxmlformats.org/spreadsheetml/2006/main" count="151" uniqueCount="76">
  <si>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</si>
  <si>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</si>
  <si>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</si>
  <si>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</si>
  <si>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</si>
  <si>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</si>
  <si>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</si>
  <si>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</si>
  <si>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</si>
  <si>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</si>
  <si>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</si>
  <si>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</si>
  <si>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</si>
  <si>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</si>
  <si>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</si>
  <si>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</si>
  <si>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</si>
  <si>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</si>
  <si>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</si>
  <si>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</si>
  <si>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</si>
  <si>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</si>
  <si>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</si>
  <si>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</si>
  <si>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</si>
  <si>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</si>
  <si>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</si>
  <si>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</si>
  <si>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</si>
  <si>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</si>
  <si>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</si>
  <si>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</si>
  <si>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</si>
  <si>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</si>
  <si>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</si>
  <si>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</si>
  <si>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</si>
  <si>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</si>
  <si>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</si>
  <si>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</si>
  <si>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</si>
  <si>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</si>
  <si>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</si>
  <si>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</si>
  <si>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</si>
  <si>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</si>
  <si>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</si>
  <si>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</si>
  <si>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</si>
  <si>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</si>
  <si>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</si>
  <si>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</si>
  <si>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</si>
  <si>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</si>
  <si>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</si>
  <si>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</si>
  <si>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</si>
  <si>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</si>
  <si>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</si>
  <si>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</si>
  <si>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</si>
  <si>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</si>
  <si>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M31029</t>
  </si>
  <si>
    <t>SAMPLE</t>
  </si>
  <si>
    <t>A</t>
  </si>
  <si>
    <t>JO</t>
  </si>
  <si>
    <t>BJ</t>
  </si>
  <si>
    <t>JO/BK</t>
  </si>
  <si>
    <t>Routing:        HOLD AT CNC DEPT</t>
  </si>
  <si>
    <t>B</t>
  </si>
  <si>
    <t>A01001-0016</t>
  </si>
  <si>
    <t>JO/GK</t>
  </si>
  <si>
    <t>Crashed</t>
  </si>
  <si>
    <t>Chg boring bar/retch tools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</si>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</sst>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B31" sqref="B31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 t="s">
        <v>63</v>
      </c>
      <c r="F3" s="150"/>
      <c r="G3" s="151"/>
      <c r="H3" s="22"/>
      <c r="I3" s="25"/>
      <c r="J3" s="145" t="s">
        <v>25</v>
      </c>
      <c r="K3" s="146"/>
      <c r="L3" s="145" t="s">
        <v>70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69" t="s">
        <v>55</v>
      </c>
      <c r="M12" s="170"/>
      <c r="N12" s="169"/>
      <c r="O12" s="171"/>
      <c r="P12" s="70"/>
      <c r="Q12" s="70"/>
      <c r="R12" s="70" t="s">
        <v>64</v>
      </c>
      <c r="S12" s="71"/>
      <c r="T12" s="72"/>
      <c r="U12" s="72"/>
      <c r="V12" s="54">
        <f>SUM(F13:F23)</f>
        <v>2.5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41934</v>
      </c>
      <c r="C13" s="30" t="s">
        <v>65</v>
      </c>
      <c r="D13" s="30"/>
      <c r="E13" s="30">
        <v>0.5</v>
      </c>
      <c r="F13" s="80">
        <v>2.5</v>
      </c>
      <c r="G13" s="32">
        <v>7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7</v>
      </c>
      <c r="K13" s="6">
        <f>E$4-J13</f>
        <v>193</v>
      </c>
      <c r="L13" s="7">
        <f t="shared" ref="L13:L23" si="1">IF(G13="",0,$T$12*(I13-F13-Q13))</f>
        <v>0</v>
      </c>
      <c r="M13" s="4">
        <f>G13</f>
        <v>7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41935</v>
      </c>
      <c r="C14" s="30" t="s">
        <v>66</v>
      </c>
      <c r="D14" s="30"/>
      <c r="E14" s="30">
        <v>7.5</v>
      </c>
      <c r="F14" s="81">
        <v>0</v>
      </c>
      <c r="G14" s="32">
        <v>70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77</v>
      </c>
      <c r="K14" s="6">
        <f>E$4-J14</f>
        <v>123</v>
      </c>
      <c r="L14" s="7">
        <f t="shared" si="1"/>
        <v>0</v>
      </c>
      <c r="M14" s="4">
        <f t="shared" ref="M14:M23" si="4">G14</f>
        <v>70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41935</v>
      </c>
      <c r="C15" s="30" t="s">
        <v>67</v>
      </c>
      <c r="D15" s="30"/>
      <c r="E15" s="30">
        <v>7.5</v>
      </c>
      <c r="F15" s="81">
        <v>0</v>
      </c>
      <c r="G15" s="32">
        <v>65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142</v>
      </c>
      <c r="K15" s="6">
        <f>E$4-J15</f>
        <v>58</v>
      </c>
      <c r="L15" s="7">
        <f t="shared" si="1"/>
        <v>0</v>
      </c>
      <c r="M15" s="4">
        <f t="shared" si="4"/>
        <v>65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41936</v>
      </c>
      <c r="C16" s="35" t="s">
        <v>66</v>
      </c>
      <c r="D16" s="50"/>
      <c r="E16" s="50">
        <v>8</v>
      </c>
      <c r="F16" s="82">
        <v>0</v>
      </c>
      <c r="G16" s="10">
        <v>74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216</v>
      </c>
      <c r="K16" s="6">
        <f t="shared" ref="K16:K24" si="8">E$4-J16</f>
        <v>-16</v>
      </c>
      <c r="L16" s="7">
        <f t="shared" si="1"/>
        <v>0</v>
      </c>
      <c r="M16" s="4">
        <f t="shared" si="4"/>
        <v>74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41936</v>
      </c>
      <c r="C17" s="35" t="s">
        <v>65</v>
      </c>
      <c r="D17" s="61"/>
      <c r="E17" s="61">
        <v>1</v>
      </c>
      <c r="F17" s="82">
        <v>0</v>
      </c>
      <c r="G17" s="10">
        <v>10</v>
      </c>
      <c r="H17" s="4"/>
      <c r="I17" s="5">
        <f t="shared" ref="I17" si="10">IF(G17="","",(SUM(E17+F17+Q17)))</f>
        <v>1</v>
      </c>
      <c r="J17" s="6">
        <f>SUM(G$12:G17)</f>
        <v>226</v>
      </c>
      <c r="K17" s="6">
        <f t="shared" ref="K17" si="11">E$4-J17</f>
        <v>-26</v>
      </c>
      <c r="L17" s="7">
        <f t="shared" ref="L17" si="12">IF(G17="",0,$T$12*(I17-F17-Q17))</f>
        <v>0</v>
      </c>
      <c r="M17" s="4">
        <f t="shared" ref="M17" si="13">G17</f>
        <v>10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226</v>
      </c>
      <c r="K18" s="6">
        <f t="shared" ref="K18:K20" si="17">E$4-J18</f>
        <v>-26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226</v>
      </c>
      <c r="K19" s="6">
        <f t="shared" si="17"/>
        <v>-26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226</v>
      </c>
      <c r="K20" s="6">
        <f t="shared" si="17"/>
        <v>-26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226</v>
      </c>
      <c r="K21" s="6">
        <f t="shared" si="8"/>
        <v>-26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226</v>
      </c>
      <c r="K22" s="6">
        <f t="shared" si="8"/>
        <v>-26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226</v>
      </c>
      <c r="K23" s="6">
        <f t="shared" si="8"/>
        <v>-26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24.5</v>
      </c>
      <c r="F24" s="62">
        <f>SUM(F13:F23)</f>
        <v>2.5</v>
      </c>
      <c r="G24" s="62">
        <f>SUM(G13:G23)</f>
        <v>226</v>
      </c>
      <c r="H24" s="84"/>
      <c r="I24" s="62">
        <f t="shared" si="0"/>
        <v>27</v>
      </c>
      <c r="J24" s="85">
        <f>J23</f>
        <v>226</v>
      </c>
      <c r="K24" s="85">
        <f t="shared" si="8"/>
        <v>-26</v>
      </c>
      <c r="L24" s="86">
        <f>SUM(L13:L23)</f>
        <v>0</v>
      </c>
      <c r="M24" s="84">
        <f>SUM(M13:M23)</f>
        <v>226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68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9" t="s">
        <v>55</v>
      </c>
      <c r="M26" s="170"/>
      <c r="N26" s="169"/>
      <c r="O26" s="171"/>
      <c r="P26" s="70"/>
      <c r="Q26" s="70"/>
      <c r="R26" s="70" t="s">
        <v>69</v>
      </c>
      <c r="S26" s="71"/>
      <c r="T26" s="73"/>
      <c r="U26" s="74"/>
      <c r="V26" s="56">
        <f>SUM(F27:F37)</f>
        <v>3.5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41936</v>
      </c>
      <c r="C27" s="60" t="s">
        <v>71</v>
      </c>
      <c r="D27" s="8"/>
      <c r="E27" s="30">
        <v>3.5</v>
      </c>
      <c r="F27" s="31">
        <v>2.5</v>
      </c>
      <c r="G27" s="32">
        <v>51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51</v>
      </c>
      <c r="K27" s="6">
        <f>E$4-J27</f>
        <v>149</v>
      </c>
      <c r="L27" s="7">
        <f t="shared" ref="L27:L37" si="24">IF(G27="",0,T$26*(I27-F27-Q27))</f>
        <v>0</v>
      </c>
      <c r="M27" s="4">
        <f>G27</f>
        <v>51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>
        <v>41937</v>
      </c>
      <c r="C28" s="60" t="s">
        <v>66</v>
      </c>
      <c r="D28" s="8"/>
      <c r="E28" s="30">
        <v>0</v>
      </c>
      <c r="F28" s="34">
        <v>0</v>
      </c>
      <c r="G28" s="32">
        <v>0</v>
      </c>
      <c r="H28" s="4" t="e">
        <f>IF(G28="","",(IF(#REF!=0,"",(#REF!*G28*#REF!))))</f>
        <v>#REF!</v>
      </c>
      <c r="I28" s="7">
        <f t="shared" si="23"/>
        <v>0</v>
      </c>
      <c r="J28" s="6">
        <f>SUM(G$26:G28)</f>
        <v>51</v>
      </c>
      <c r="K28" s="6">
        <f>E$4-J28</f>
        <v>149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28" t="s">
        <v>72</v>
      </c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>
        <v>41937</v>
      </c>
      <c r="C29" s="60" t="s">
        <v>65</v>
      </c>
      <c r="D29" s="58"/>
      <c r="E29" s="58">
        <v>4</v>
      </c>
      <c r="F29" s="58">
        <v>1</v>
      </c>
      <c r="G29" s="10">
        <v>55</v>
      </c>
      <c r="H29" s="4"/>
      <c r="I29" s="7">
        <f t="shared" ref="I29:I31" si="31">IF(G29="","",(SUM(E29+F29+Q29)))</f>
        <v>5</v>
      </c>
      <c r="J29" s="6">
        <f>SUM(G$26:G29)</f>
        <v>106</v>
      </c>
      <c r="K29" s="6">
        <f t="shared" ref="K29:K31" si="32">E$4-J29</f>
        <v>94</v>
      </c>
      <c r="L29" s="7">
        <f t="shared" ref="L29:L31" si="33">IF(G29="",0,T$26*(I29-F29-Q29))</f>
        <v>0</v>
      </c>
      <c r="M29" s="4">
        <f t="shared" ref="M29:M31" si="34">G29</f>
        <v>55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228" t="s">
        <v>73</v>
      </c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>
        <v>41937</v>
      </c>
      <c r="C30" s="60" t="s">
        <v>66</v>
      </c>
      <c r="D30" s="58"/>
      <c r="E30" s="58">
        <v>8</v>
      </c>
      <c r="F30" s="58">
        <v>0</v>
      </c>
      <c r="G30" s="10">
        <v>120</v>
      </c>
      <c r="H30" s="4"/>
      <c r="I30" s="7">
        <f t="shared" si="31"/>
        <v>8</v>
      </c>
      <c r="J30" s="6">
        <f>SUM(G$26:G30)</f>
        <v>226</v>
      </c>
      <c r="K30" s="6">
        <f t="shared" si="32"/>
        <v>-26</v>
      </c>
      <c r="L30" s="7">
        <f t="shared" si="33"/>
        <v>0</v>
      </c>
      <c r="M30" s="4">
        <f t="shared" si="34"/>
        <v>120</v>
      </c>
      <c r="N30" s="110" t="str">
        <f t="shared" si="35"/>
        <v/>
      </c>
      <c r="O30" s="111"/>
      <c r="P30" s="33"/>
      <c r="Q30" s="58">
        <v>0</v>
      </c>
      <c r="R30" s="58">
        <v>0</v>
      </c>
      <c r="S30" s="58">
        <v>0</v>
      </c>
      <c r="T30" s="230" t="s">
        <v>74</v>
      </c>
      <c r="U30" s="231"/>
      <c r="V30" s="231"/>
      <c r="W30" s="232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226</v>
      </c>
      <c r="K31" s="6">
        <f t="shared" si="32"/>
        <v>-26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228" t="s">
        <v>75</v>
      </c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226</v>
      </c>
      <c r="K32" s="6">
        <f t="shared" ref="K32" si="39">E$4-J32</f>
        <v>-26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226</v>
      </c>
      <c r="K33" s="6">
        <f>E$4-J33</f>
        <v>-26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226</v>
      </c>
      <c r="K34" s="6">
        <f t="shared" ref="K34:K38" si="45">E$4-J34</f>
        <v>-26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226</v>
      </c>
      <c r="K35" s="6">
        <f t="shared" si="45"/>
        <v>-26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226</v>
      </c>
      <c r="K36" s="6">
        <f t="shared" si="45"/>
        <v>-26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226</v>
      </c>
      <c r="K37" s="6">
        <f t="shared" si="45"/>
        <v>-26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15.5</v>
      </c>
      <c r="F38" s="63">
        <f t="shared" si="47"/>
        <v>3.5</v>
      </c>
      <c r="G38" s="63">
        <f>SUM(G27:G37)</f>
        <v>226</v>
      </c>
      <c r="H38" s="84"/>
      <c r="I38" s="86">
        <f t="shared" ref="I38" si="48">IF(G38="","",(SUM(E38+F38+Q38)))</f>
        <v>19</v>
      </c>
      <c r="J38" s="85">
        <f>J37</f>
        <v>226</v>
      </c>
      <c r="K38" s="85">
        <f t="shared" si="45"/>
        <v>-26</v>
      </c>
      <c r="L38" s="86">
        <f>SUM(L27:L37)</f>
        <v>0</v>
      </c>
      <c r="M38" s="84">
        <f>SUM(M27:M37)</f>
        <v>226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226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226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2014-10-27T12:23:54Z</dcterms:modified>
</cp:coreProperties>
</file>