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<sst xmlns="http://schemas.openxmlformats.org/spreadsheetml/2006/main" count="153" uniqueCount="80">
  <si>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</si>
  <si>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</si>
  <si>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</si>
  <si>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</si>
  <si>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</si>
  <si>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</si>
  <si>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</si>
  <si>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</si>
  <si>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</si>
  <si>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</si>
  <si>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</si>
  <si>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</si>
  <si>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</si>
  <si>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</si>
  <si>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</si>
  <si>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</si>
  <si>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</si>
  <si>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</si>
  <si>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</si>
  <si>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</si>
  <si>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</si>
  <si>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</si>
  <si>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</si>
  <si>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</si>
  <si>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</si>
  <si>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</si>
  <si>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</si>
  <si>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</si>
  <si>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</si>
  <si>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</si>
  <si>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</si>
  <si>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</si>
  <si>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</si>
  <si>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</si>
  <si>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</si>
  <si>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</si>
  <si>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</si>
  <si>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</si>
  <si>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</si>
  <si>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</si>
  <si>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</si>
  <si>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</si>
  <si>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</si>
  <si>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</si>
  <si>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</si>
  <si>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</si>
  <si>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</si>
  <si>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</si>
  <si>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</si>
  <si>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</si>
  <si>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</si>
  <si>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</si>
  <si>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</si>
  <si>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</si>
  <si>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</si>
  <si>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</si>
  <si>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</si>
  <si>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</si>
  <si>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</si>
  <si>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</si>
  <si>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</si>
  <si>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M40070</t>
  </si>
  <si>
    <t>M40070-10</t>
  </si>
  <si>
    <t>19 SEC</t>
  </si>
  <si>
    <t>Routing:        WASH &amp; PACK DEPT</t>
  </si>
  <si>
    <t>MR 07/14</t>
  </si>
  <si>
    <t>Machine #   B/S 16</t>
  </si>
  <si>
    <t>MP</t>
  </si>
  <si>
    <t>Ran B/S18</t>
  </si>
  <si>
    <t>YES</t>
  </si>
  <si>
    <t>CS</t>
  </si>
  <si>
    <t>A</t>
  </si>
  <si>
    <t>CHI55857</t>
  </si>
  <si>
    <r>
      <rPr>
        <b/>
        <sz val="11"/>
        <rFont val="Calibri"/>
        <family val="2"/>
        <scheme val="minor"/>
      </rPr>
      <t>E18/R22</t>
    </r>
    <r>
      <rPr>
        <sz val="11"/>
        <rFont val="Calibri"/>
        <family val="2"/>
        <scheme val="minor"/>
      </rPr>
      <t>Ran B/S18</t>
    </r>
  </si>
  <si>
    <t>Sort/deburr/B/S 18</t>
  </si>
  <si>
    <t>PACK</t>
  </si>
  <si>
    <t>A22</t>
  </si>
  <si>
    <t>Sort &amp; deburr / B/S 18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</si>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</sst>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21" sqref="B21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9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6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71</v>
      </c>
      <c r="M2" s="22"/>
      <c r="N2" s="22"/>
      <c r="O2" s="22"/>
      <c r="P2" s="22"/>
      <c r="Q2" s="22"/>
      <c r="R2" s="193" t="s">
        <v>45</v>
      </c>
      <c r="S2" s="194"/>
      <c r="T2" s="195"/>
      <c r="U2" s="146" t="s">
        <v>72</v>
      </c>
      <c r="V2" s="149"/>
      <c r="W2" s="187"/>
      <c r="Y2" s="148" t="s">
        <v>24</v>
      </c>
      <c r="Z2" s="149"/>
      <c r="AA2" s="95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>
      <c r="B3" s="148" t="s">
        <v>22</v>
      </c>
      <c r="C3" s="149"/>
      <c r="D3" s="24"/>
      <c r="E3" s="150">
        <v>349982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4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>
      <c r="B4" s="214" t="s">
        <v>23</v>
      </c>
      <c r="C4" s="195"/>
      <c r="D4" s="24"/>
      <c r="E4" s="193">
        <v>2000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4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8"/>
      <c r="S5" s="78"/>
      <c r="T5" s="78"/>
      <c r="U5" s="77"/>
      <c r="V5" s="77"/>
      <c r="W5" s="77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4"/>
      <c r="AP5" s="94"/>
      <c r="AQ5" s="94"/>
      <c r="AR5" s="93"/>
      <c r="AS5" s="93"/>
      <c r="AT5" s="93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6"/>
      <c r="N6" s="87"/>
      <c r="O6" s="87"/>
      <c r="P6" s="87"/>
      <c r="Q6" s="88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6"/>
      <c r="AK6" s="87"/>
      <c r="AL6" s="87"/>
      <c r="AM6" s="87"/>
      <c r="AN6" s="88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5"/>
      <c r="N7" s="178"/>
      <c r="O7" s="179"/>
      <c r="P7" s="179"/>
      <c r="Q7" s="179"/>
      <c r="R7" s="202" t="s">
        <v>57</v>
      </c>
      <c r="S7" s="202"/>
      <c r="T7" s="202"/>
      <c r="U7" s="146" t="s">
        <v>65</v>
      </c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5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5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5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>
      <c r="B12" s="165" t="s">
        <v>66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2000</v>
      </c>
      <c r="L12" s="173" t="s">
        <v>55</v>
      </c>
      <c r="M12" s="174"/>
      <c r="N12" s="173" t="s">
        <v>63</v>
      </c>
      <c r="O12" s="175"/>
      <c r="P12" s="69"/>
      <c r="Q12" s="69"/>
      <c r="R12" s="69"/>
      <c r="S12" s="70"/>
      <c r="T12" s="71">
        <v>152</v>
      </c>
      <c r="U12" s="71">
        <v>4</v>
      </c>
      <c r="V12" s="54">
        <f>SUM(F13:F23)</f>
        <v>3</v>
      </c>
      <c r="W12" s="55">
        <f>U12/V12</f>
        <v>1.3333333333333333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9"/>
      <c r="AN12" s="69"/>
      <c r="AO12" s="69"/>
      <c r="AP12" s="70"/>
      <c r="AQ12" s="71"/>
      <c r="AR12" s="71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41923</v>
      </c>
      <c r="C13" s="30" t="s">
        <v>67</v>
      </c>
      <c r="D13" s="30"/>
      <c r="E13" s="30">
        <v>0</v>
      </c>
      <c r="F13" s="79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2</v>
      </c>
      <c r="T13" s="108">
        <v>11</v>
      </c>
      <c r="U13" s="109"/>
      <c r="V13" s="109"/>
      <c r="W13" s="110"/>
      <c r="Y13" s="29"/>
      <c r="Z13" s="30"/>
      <c r="AA13" s="30"/>
      <c r="AB13" s="30"/>
      <c r="AC13" s="79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08"/>
      <c r="AR13" s="109"/>
      <c r="AS13" s="109"/>
      <c r="AT13" s="110"/>
    </row>
    <row r="14" spans="2:46" ht="15" customHeight="1">
      <c r="B14" s="29">
        <v>41925</v>
      </c>
      <c r="C14" s="30" t="s">
        <v>67</v>
      </c>
      <c r="D14" s="30"/>
      <c r="E14" s="30">
        <v>3.5</v>
      </c>
      <c r="F14" s="80">
        <v>1</v>
      </c>
      <c r="G14" s="32">
        <v>533</v>
      </c>
      <c r="H14" s="4" t="e">
        <f>IF(G14="","",(IF(#REF!=0,"",(#REF!*G14*#REF!))))</f>
        <v>#REF!</v>
      </c>
      <c r="I14" s="5">
        <f t="shared" si="0"/>
        <v>4.5</v>
      </c>
      <c r="J14" s="6">
        <f>SUM(G$12:G14)</f>
        <v>533</v>
      </c>
      <c r="K14" s="6">
        <f>E$4-J14</f>
        <v>1467</v>
      </c>
      <c r="L14" s="7">
        <f t="shared" si="1"/>
        <v>532</v>
      </c>
      <c r="M14" s="4">
        <f t="shared" ref="M14:M23" si="4">G14</f>
        <v>533</v>
      </c>
      <c r="N14" s="111">
        <f t="shared" ref="N14:N23" si="5">IF(L14=0,"",(M14/L14))</f>
        <v>1.0018796992481203</v>
      </c>
      <c r="O14" s="112"/>
      <c r="P14" s="33"/>
      <c r="Q14" s="30">
        <v>0</v>
      </c>
      <c r="R14" s="30">
        <v>0</v>
      </c>
      <c r="S14" s="30">
        <v>0</v>
      </c>
      <c r="T14" s="170" t="s">
        <v>68</v>
      </c>
      <c r="U14" s="171"/>
      <c r="V14" s="171"/>
      <c r="W14" s="172"/>
      <c r="Y14" s="29"/>
      <c r="Z14" s="30"/>
      <c r="AA14" s="30"/>
      <c r="AB14" s="30"/>
      <c r="AC14" s="80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70"/>
      <c r="AR14" s="171"/>
      <c r="AS14" s="171"/>
      <c r="AT14" s="172"/>
    </row>
    <row r="15" spans="2:46" ht="15" customHeight="1">
      <c r="B15" s="29">
        <v>41926</v>
      </c>
      <c r="C15" s="30" t="s">
        <v>67</v>
      </c>
      <c r="D15" s="30"/>
      <c r="E15" s="30">
        <v>5</v>
      </c>
      <c r="F15" s="80">
        <v>0</v>
      </c>
      <c r="G15" s="32">
        <v>725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1258</v>
      </c>
      <c r="K15" s="6">
        <f>E$4-J15</f>
        <v>742</v>
      </c>
      <c r="L15" s="7">
        <f t="shared" si="1"/>
        <v>760</v>
      </c>
      <c r="M15" s="4">
        <f t="shared" si="4"/>
        <v>725</v>
      </c>
      <c r="N15" s="111">
        <f t="shared" si="5"/>
        <v>0.95394736842105265</v>
      </c>
      <c r="O15" s="112"/>
      <c r="P15" s="33"/>
      <c r="Q15" s="8">
        <v>0</v>
      </c>
      <c r="R15" s="8">
        <v>0</v>
      </c>
      <c r="S15" s="8">
        <v>5</v>
      </c>
      <c r="T15" s="170" t="s">
        <v>73</v>
      </c>
      <c r="U15" s="171"/>
      <c r="V15" s="171"/>
      <c r="W15" s="172"/>
      <c r="Y15" s="29"/>
      <c r="Z15" s="30"/>
      <c r="AA15" s="30"/>
      <c r="AB15" s="30"/>
      <c r="AC15" s="80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89"/>
      <c r="AO15" s="89"/>
      <c r="AP15" s="89"/>
      <c r="AQ15" s="170"/>
      <c r="AR15" s="171"/>
      <c r="AS15" s="171"/>
      <c r="AT15" s="172"/>
    </row>
    <row r="16" spans="2:46" ht="15" customHeight="1">
      <c r="B16" s="9">
        <v>41927</v>
      </c>
      <c r="C16" s="35" t="s">
        <v>67</v>
      </c>
      <c r="D16" s="50"/>
      <c r="E16" s="50">
        <v>4.5</v>
      </c>
      <c r="F16" s="81">
        <v>0</v>
      </c>
      <c r="G16" s="10">
        <v>515</v>
      </c>
      <c r="H16" s="4" t="e">
        <f>IF(G16="","",(IF(#REF!=0,"",(#REF!*G16*#REF!))))</f>
        <v>#REF!</v>
      </c>
      <c r="I16" s="5">
        <f t="shared" si="0"/>
        <v>5.5</v>
      </c>
      <c r="J16" s="6">
        <f>SUM(G$12:G16)</f>
        <v>1773</v>
      </c>
      <c r="K16" s="6">
        <f t="shared" ref="K16:K24" si="8">E$4-J16</f>
        <v>227</v>
      </c>
      <c r="L16" s="7">
        <f t="shared" si="1"/>
        <v>684</v>
      </c>
      <c r="M16" s="4">
        <f t="shared" si="4"/>
        <v>515</v>
      </c>
      <c r="N16" s="111">
        <f t="shared" si="5"/>
        <v>0.75292397660818711</v>
      </c>
      <c r="O16" s="112"/>
      <c r="P16" s="33"/>
      <c r="Q16" s="8">
        <v>1</v>
      </c>
      <c r="R16" s="8">
        <v>4</v>
      </c>
      <c r="S16" s="8">
        <v>0</v>
      </c>
      <c r="T16" s="170" t="s">
        <v>74</v>
      </c>
      <c r="U16" s="171"/>
      <c r="V16" s="171"/>
      <c r="W16" s="172"/>
      <c r="Y16" s="9"/>
      <c r="Z16" s="35"/>
      <c r="AA16" s="89"/>
      <c r="AB16" s="89"/>
      <c r="AC16" s="81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89"/>
      <c r="AO16" s="89"/>
      <c r="AP16" s="89"/>
      <c r="AQ16" s="170"/>
      <c r="AR16" s="171"/>
      <c r="AS16" s="171"/>
      <c r="AT16" s="172"/>
    </row>
    <row r="17" spans="2:46" ht="15" customHeight="1">
      <c r="B17" s="9">
        <v>41927</v>
      </c>
      <c r="C17" s="35" t="s">
        <v>75</v>
      </c>
      <c r="D17" s="61"/>
      <c r="E17" s="61"/>
      <c r="F17" s="81"/>
      <c r="G17" s="10"/>
      <c r="H17" s="4"/>
      <c r="I17" s="5" t="str">
        <f t="shared" ref="I17" si="10">IF(G17="","",(SUM(E17+F17+Q17)))</f>
        <v/>
      </c>
      <c r="J17" s="6">
        <f>SUM(G$12:G17)</f>
        <v>1773</v>
      </c>
      <c r="K17" s="6">
        <f t="shared" ref="K17" si="11">E$4-J17</f>
        <v>227</v>
      </c>
      <c r="L17" s="7">
        <f t="shared" ref="L17" si="12">IF(G17="",0,$T$12*(I17-F17-Q17))</f>
        <v>0</v>
      </c>
      <c r="M17" s="4">
        <f t="shared" ref="M17" si="13">G17</f>
        <v>0</v>
      </c>
      <c r="N17" s="111" t="str">
        <f t="shared" ref="N17" si="14">IF(L17=0,"",(M17/L17))</f>
        <v/>
      </c>
      <c r="O17" s="112"/>
      <c r="P17" s="33"/>
      <c r="Q17" s="61"/>
      <c r="R17" s="61"/>
      <c r="S17" s="61">
        <v>2</v>
      </c>
      <c r="T17" s="108" t="s">
        <v>76</v>
      </c>
      <c r="U17" s="109"/>
      <c r="V17" s="109"/>
      <c r="W17" s="110"/>
      <c r="Y17" s="9"/>
      <c r="Z17" s="35"/>
      <c r="AA17" s="89"/>
      <c r="AB17" s="89"/>
      <c r="AC17" s="81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89"/>
      <c r="AO17" s="89"/>
      <c r="AP17" s="89"/>
      <c r="AQ17" s="170"/>
      <c r="AR17" s="171"/>
      <c r="AS17" s="171"/>
      <c r="AT17" s="172"/>
    </row>
    <row r="18" spans="2:46" ht="15" customHeight="1">
      <c r="B18" s="9">
        <v>41928</v>
      </c>
      <c r="C18" s="59" t="s">
        <v>67</v>
      </c>
      <c r="D18" s="61"/>
      <c r="E18" s="61">
        <v>40</v>
      </c>
      <c r="F18" s="81">
        <v>0</v>
      </c>
      <c r="G18" s="10">
        <v>529</v>
      </c>
      <c r="H18" s="4"/>
      <c r="I18" s="5">
        <f t="shared" ref="I18:I20" si="16">IF(G18="","",(SUM(E18+F18+Q18)))</f>
        <v>40</v>
      </c>
      <c r="J18" s="6">
        <f>SUM(G$12:G18)</f>
        <v>2302</v>
      </c>
      <c r="K18" s="6">
        <f t="shared" ref="K18:K20" si="17">E$4-J18</f>
        <v>-302</v>
      </c>
      <c r="L18" s="7">
        <f t="shared" ref="L18:L20" si="18">IF(G18="",0,$T$12*(I18-F18-Q18))</f>
        <v>6080</v>
      </c>
      <c r="M18" s="4">
        <f t="shared" ref="M18:M20" si="19">G18</f>
        <v>529</v>
      </c>
      <c r="N18" s="111">
        <f t="shared" ref="N18:N20" si="20">IF(L18=0,"",(M18/L18))</f>
        <v>8.7006578947368421E-2</v>
      </c>
      <c r="O18" s="112"/>
      <c r="P18" s="33"/>
      <c r="Q18" s="61">
        <v>0</v>
      </c>
      <c r="R18" s="61">
        <v>0</v>
      </c>
      <c r="S18" s="61">
        <v>0</v>
      </c>
      <c r="T18" s="100" t="s">
        <v>77</v>
      </c>
      <c r="U18" s="67"/>
      <c r="V18" s="67"/>
      <c r="W18" s="68"/>
      <c r="Y18" s="9"/>
      <c r="Z18" s="59"/>
      <c r="AA18" s="89"/>
      <c r="AB18" s="89"/>
      <c r="AC18" s="81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89"/>
      <c r="AO18" s="89"/>
      <c r="AP18" s="89"/>
      <c r="AQ18" s="90"/>
      <c r="AR18" s="91"/>
      <c r="AS18" s="91"/>
      <c r="AT18" s="92"/>
    </row>
    <row r="19" spans="2:46" ht="15" customHeight="1">
      <c r="B19" s="9">
        <v>41929</v>
      </c>
      <c r="C19" s="59" t="s">
        <v>67</v>
      </c>
      <c r="D19" s="61"/>
      <c r="E19" s="61">
        <v>1.5</v>
      </c>
      <c r="F19" s="81">
        <v>0</v>
      </c>
      <c r="G19" s="10">
        <v>153</v>
      </c>
      <c r="H19" s="4"/>
      <c r="I19" s="5">
        <f t="shared" si="16"/>
        <v>1.5</v>
      </c>
      <c r="J19" s="6">
        <f>SUM(G$12:G19)</f>
        <v>2455</v>
      </c>
      <c r="K19" s="6">
        <f t="shared" si="17"/>
        <v>-455</v>
      </c>
      <c r="L19" s="7">
        <f t="shared" si="18"/>
        <v>228</v>
      </c>
      <c r="M19" s="4">
        <f t="shared" si="19"/>
        <v>153</v>
      </c>
      <c r="N19" s="111">
        <f t="shared" si="20"/>
        <v>0.67105263157894735</v>
      </c>
      <c r="O19" s="112"/>
      <c r="P19" s="33"/>
      <c r="Q19" s="61">
        <v>0</v>
      </c>
      <c r="R19" s="61">
        <v>0</v>
      </c>
      <c r="S19" s="61">
        <v>0</v>
      </c>
      <c r="T19" s="101" t="s">
        <v>78</v>
      </c>
      <c r="U19" s="67"/>
      <c r="V19" s="67"/>
      <c r="W19" s="68"/>
      <c r="Y19" s="9"/>
      <c r="Z19" s="59"/>
      <c r="AA19" s="89"/>
      <c r="AB19" s="89"/>
      <c r="AC19" s="81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89"/>
      <c r="AO19" s="89"/>
      <c r="AP19" s="89"/>
      <c r="AQ19" s="90"/>
      <c r="AR19" s="91"/>
      <c r="AS19" s="91"/>
      <c r="AT19" s="92"/>
    </row>
    <row r="20" spans="2:46" ht="15" customHeight="1">
      <c r="B20" s="9"/>
      <c r="C20" s="59"/>
      <c r="D20" s="61"/>
      <c r="E20" s="61"/>
      <c r="F20" s="81"/>
      <c r="G20" s="10"/>
      <c r="H20" s="4"/>
      <c r="I20" s="5" t="str">
        <f t="shared" si="16"/>
        <v/>
      </c>
      <c r="J20" s="6">
        <f>SUM(G$12:G20)</f>
        <v>2455</v>
      </c>
      <c r="K20" s="6">
        <f t="shared" si="17"/>
        <v>-455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102" t="s">
        <v>79</v>
      </c>
      <c r="U20" s="67"/>
      <c r="V20" s="67"/>
      <c r="W20" s="68"/>
      <c r="Y20" s="9"/>
      <c r="Z20" s="59"/>
      <c r="AA20" s="89"/>
      <c r="AB20" s="89"/>
      <c r="AC20" s="81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89"/>
      <c r="AO20" s="89"/>
      <c r="AP20" s="89"/>
      <c r="AQ20" s="90"/>
      <c r="AR20" s="91"/>
      <c r="AS20" s="91"/>
      <c r="AT20" s="92"/>
    </row>
    <row r="21" spans="2:46" ht="15" customHeight="1">
      <c r="B21" s="9"/>
      <c r="C21" s="36"/>
      <c r="D21" s="50"/>
      <c r="E21" s="50"/>
      <c r="F21" s="81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2455</v>
      </c>
      <c r="K21" s="6">
        <f t="shared" si="8"/>
        <v>-455</v>
      </c>
      <c r="L21" s="7">
        <f t="shared" si="1"/>
        <v>0</v>
      </c>
      <c r="M21" s="4">
        <f t="shared" si="4"/>
        <v>0</v>
      </c>
      <c r="N21" s="111" t="str">
        <f t="shared" si="5"/>
        <v/>
      </c>
      <c r="O21" s="112"/>
      <c r="P21" s="33"/>
      <c r="Q21" s="8"/>
      <c r="R21" s="8"/>
      <c r="S21" s="8"/>
      <c r="T21" s="170"/>
      <c r="U21" s="171"/>
      <c r="V21" s="171"/>
      <c r="W21" s="172"/>
      <c r="Y21" s="9"/>
      <c r="Z21" s="36"/>
      <c r="AA21" s="89"/>
      <c r="AB21" s="89"/>
      <c r="AC21" s="81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89"/>
      <c r="AO21" s="89"/>
      <c r="AP21" s="89"/>
      <c r="AQ21" s="170"/>
      <c r="AR21" s="171"/>
      <c r="AS21" s="171"/>
      <c r="AT21" s="172"/>
    </row>
    <row r="22" spans="2:46" ht="15" customHeight="1">
      <c r="B22" s="9"/>
      <c r="C22" s="11"/>
      <c r="D22" s="50"/>
      <c r="E22" s="50"/>
      <c r="F22" s="81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2455</v>
      </c>
      <c r="K22" s="6">
        <f t="shared" si="8"/>
        <v>-455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9"/>
      <c r="AB22" s="89"/>
      <c r="AC22" s="81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89"/>
      <c r="AO22" s="89"/>
      <c r="AP22" s="89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2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2455</v>
      </c>
      <c r="K23" s="6">
        <f t="shared" si="8"/>
        <v>-455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8"/>
      <c r="AB23" s="89"/>
      <c r="AC23" s="82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89"/>
      <c r="AO23" s="89"/>
      <c r="AP23" s="89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54.5</v>
      </c>
      <c r="F24" s="62">
        <f>SUM(F13:F23)</f>
        <v>3</v>
      </c>
      <c r="G24" s="62">
        <f>SUM(G13:G23)</f>
        <v>2455</v>
      </c>
      <c r="H24" s="83"/>
      <c r="I24" s="62">
        <f t="shared" si="0"/>
        <v>58.5</v>
      </c>
      <c r="J24" s="84">
        <f>J23</f>
        <v>2455</v>
      </c>
      <c r="K24" s="84">
        <f t="shared" si="8"/>
        <v>-455</v>
      </c>
      <c r="L24" s="85">
        <f>SUM(L13:L23)</f>
        <v>8284</v>
      </c>
      <c r="M24" s="83">
        <f>SUM(M13:M23)</f>
        <v>2455</v>
      </c>
      <c r="N24" s="122">
        <f>SUM(M24/L24)</f>
        <v>0.29635441815548047</v>
      </c>
      <c r="O24" s="123"/>
      <c r="P24" s="86"/>
      <c r="Q24" s="85">
        <f>SUM(Q13:Q23)</f>
        <v>1</v>
      </c>
      <c r="R24" s="85"/>
      <c r="S24" s="85">
        <f>SUM(S13:S23)</f>
        <v>9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3"/>
      <c r="AF24" s="62">
        <f t="shared" si="22"/>
        <v>0</v>
      </c>
      <c r="AG24" s="84">
        <f>AG23</f>
        <v>0</v>
      </c>
      <c r="AH24" s="84">
        <f t="shared" si="9"/>
        <v>0</v>
      </c>
      <c r="AI24" s="85">
        <f>SUM(AI13:AI23)</f>
        <v>0</v>
      </c>
      <c r="AJ24" s="83">
        <f>SUM(AJ13:AJ23)</f>
        <v>0</v>
      </c>
      <c r="AK24" s="122" t="e">
        <f>SUM(AJ24/AI24)</f>
        <v>#DIV/0!</v>
      </c>
      <c r="AL24" s="123"/>
      <c r="AM24" s="86"/>
      <c r="AN24" s="85">
        <f>SUM(AN13:AN23)</f>
        <v>0</v>
      </c>
      <c r="AO24" s="85"/>
      <c r="AP24" s="85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64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9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73" t="s">
        <v>55</v>
      </c>
      <c r="M26" s="174"/>
      <c r="N26" s="173"/>
      <c r="O26" s="175"/>
      <c r="P26" s="69"/>
      <c r="Q26" s="69"/>
      <c r="R26" s="69"/>
      <c r="S26" s="70"/>
      <c r="T26" s="72"/>
      <c r="U26" s="73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9"/>
      <c r="AN26" s="69"/>
      <c r="AO26" s="69"/>
      <c r="AP26" s="70"/>
      <c r="AQ26" s="72"/>
      <c r="AR26" s="73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9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9"/>
      <c r="AO27" s="89"/>
      <c r="AP27" s="89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89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9"/>
      <c r="AO28" s="89"/>
      <c r="AP28" s="89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9"/>
      <c r="AB29" s="89"/>
      <c r="AC29" s="89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9"/>
      <c r="AO29" s="89"/>
      <c r="AP29" s="89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9"/>
      <c r="AB30" s="89"/>
      <c r="AC30" s="89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9"/>
      <c r="AO30" s="89"/>
      <c r="AP30" s="89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9"/>
      <c r="AB31" s="89"/>
      <c r="AC31" s="89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9"/>
      <c r="AO31" s="89"/>
      <c r="AP31" s="89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9"/>
      <c r="AB32" s="89"/>
      <c r="AC32" s="89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9"/>
      <c r="AO32" s="89"/>
      <c r="AP32" s="89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9"/>
      <c r="AB33" s="89"/>
      <c r="AC33" s="89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9"/>
      <c r="AO33" s="89"/>
      <c r="AP33" s="89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9"/>
      <c r="AB34" s="89"/>
      <c r="AC34" s="89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9"/>
      <c r="AO34" s="89"/>
      <c r="AP34" s="89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9"/>
      <c r="AB35" s="89"/>
      <c r="AC35" s="89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9"/>
      <c r="AO35" s="89"/>
      <c r="AP35" s="89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3"/>
      <c r="I38" s="85">
        <f t="shared" ref="I38" si="48">IF(G38="","",(SUM(E38+F38+Q38)))</f>
        <v>0</v>
      </c>
      <c r="J38" s="84">
        <f>J37</f>
        <v>0</v>
      </c>
      <c r="K38" s="84">
        <f t="shared" si="45"/>
        <v>2000</v>
      </c>
      <c r="L38" s="85">
        <f>SUM(L27:L37)</f>
        <v>0</v>
      </c>
      <c r="M38" s="83">
        <f>SUM(M27:M37)</f>
        <v>0</v>
      </c>
      <c r="N38" s="122" t="e">
        <f>SUM(M38/L38)</f>
        <v>#DIV/0!</v>
      </c>
      <c r="O38" s="123"/>
      <c r="P38" s="86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3"/>
      <c r="AF38" s="85">
        <f t="shared" ref="AF38" si="50">IF(AD38="","",(SUM(AB38+AC38+AN38)))</f>
        <v>0</v>
      </c>
      <c r="AG38" s="84">
        <f>AG37</f>
        <v>0</v>
      </c>
      <c r="AH38" s="84">
        <f t="shared" si="46"/>
        <v>0</v>
      </c>
      <c r="AI38" s="85">
        <f>SUM(AI27:AI37)</f>
        <v>0</v>
      </c>
      <c r="AJ38" s="83">
        <f>SUM(AJ27:AJ37)</f>
        <v>0</v>
      </c>
      <c r="AK38" s="122" t="e">
        <f>SUM(AJ38/AI38)</f>
        <v>#DIV/0!</v>
      </c>
      <c r="AL38" s="123"/>
      <c r="AM38" s="86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9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73" t="s">
        <v>55</v>
      </c>
      <c r="M40" s="174"/>
      <c r="N40" s="173"/>
      <c r="O40" s="175"/>
      <c r="P40" s="69"/>
      <c r="Q40" s="69"/>
      <c r="R40" s="69"/>
      <c r="S40" s="70"/>
      <c r="T40" s="74"/>
      <c r="U40" s="73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9"/>
      <c r="AN40" s="69"/>
      <c r="AO40" s="69"/>
      <c r="AP40" s="70"/>
      <c r="AQ40" s="74"/>
      <c r="AR40" s="73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3" t="e">
        <f>IF(G52="","",(IF(#REF!=0,"",(#REF!*G52*#REF!))))</f>
        <v>#REF!</v>
      </c>
      <c r="I52" s="85">
        <f t="shared" ref="I52" si="73">IF(G52="","",(SUM(E52+F52+Q52)))</f>
        <v>0</v>
      </c>
      <c r="J52" s="84">
        <f>J51</f>
        <v>0</v>
      </c>
      <c r="K52" s="84">
        <f t="shared" si="67"/>
        <v>2000</v>
      </c>
      <c r="L52" s="85">
        <f>SUM(L41:L51)</f>
        <v>0</v>
      </c>
      <c r="M52" s="83">
        <f>SUM(M41:M51)</f>
        <v>0</v>
      </c>
      <c r="N52" s="122" t="e">
        <f>SUM(M52/L52)</f>
        <v>#DIV/0!</v>
      </c>
      <c r="O52" s="123"/>
      <c r="P52" s="86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3" t="e">
        <f>IF(AD52="","",(IF(#REF!=0,"",(#REF!*AD52*#REF!))))</f>
        <v>#REF!</v>
      </c>
      <c r="AF52" s="85">
        <f t="shared" ref="AF52" si="74">IF(AD52="","",(SUM(AB52+AC52+AN52)))</f>
        <v>0</v>
      </c>
      <c r="AG52" s="84">
        <f>AG51</f>
        <v>0</v>
      </c>
      <c r="AH52" s="84">
        <f t="shared" si="68"/>
        <v>0</v>
      </c>
      <c r="AI52" s="85">
        <f>SUM(AI41:AI51)</f>
        <v>0</v>
      </c>
      <c r="AJ52" s="83">
        <f>SUM(AJ41:AJ51)</f>
        <v>0</v>
      </c>
      <c r="AK52" s="122" t="e">
        <f>SUM(AJ52/AI52)</f>
        <v>#DIV/0!</v>
      </c>
      <c r="AL52" s="123"/>
      <c r="AM52" s="86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9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9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9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7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2580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41925</v>
      </c>
      <c r="N56" s="143"/>
      <c r="O56" s="237">
        <v>0.27777777777777779</v>
      </c>
      <c r="P56" s="117"/>
      <c r="Q56" s="117"/>
      <c r="R56" s="116" t="s">
        <v>69</v>
      </c>
      <c r="S56" s="117"/>
      <c r="T56" s="116" t="s">
        <v>70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9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1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1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2455</v>
      </c>
      <c r="G60" s="227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2014-11-05T20:28:52Z</dcterms:modified>
</cp:coreProperties>
</file>