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<sst xmlns="http://schemas.openxmlformats.org/spreadsheetml/2006/main" count="151" uniqueCount="79">
  <si>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</si>
  <si>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</si>
  <si>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</si>
  <si>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</si>
  <si>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</si>
  <si>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</si>
  <si>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</si>
  <si>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</si>
  <si>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</si>
  <si>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</si>
  <si>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</si>
  <si>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</si>
  <si>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</si>
  <si>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</si>
  <si>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</si>
  <si>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</si>
  <si>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</si>
  <si>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</si>
  <si>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</si>
  <si>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</si>
  <si>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</si>
  <si>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</si>
  <si>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</si>
  <si>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</si>
  <si>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</si>
  <si>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</si>
  <si>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</si>
  <si>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</si>
  <si>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</si>
  <si>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</si>
  <si>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</si>
  <si>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</si>
  <si>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</si>
  <si>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</si>
  <si>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</si>
  <si>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</si>
  <si>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</si>
  <si>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</si>
  <si>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</si>
  <si>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</si>
  <si>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</si>
  <si>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</si>
  <si>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</si>
  <si>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</si>
  <si>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</si>
  <si>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</si>
  <si>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</si>
  <si>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</si>
  <si>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</si>
  <si>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</si>
  <si>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</si>
  <si>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</si>
  <si>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</si>
  <si>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</si>
  <si>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</si>
  <si>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</si>
  <si>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</si>
  <si>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</si>
  <si>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</si>
  <si>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</si>
  <si>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</si>
  <si>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MPC40001-10</t>
  </si>
  <si>
    <t>A02001-0042</t>
  </si>
  <si>
    <t>Routing:        WASH &amp; PACK DEPT</t>
  </si>
  <si>
    <t>MR 12/4/14</t>
  </si>
  <si>
    <t>6M 8SEC</t>
  </si>
  <si>
    <t>Machine #  HARDING</t>
  </si>
  <si>
    <t>MF</t>
  </si>
  <si>
    <t>BJ</t>
  </si>
  <si>
    <t>YES</t>
  </si>
  <si>
    <t>VG</t>
  </si>
  <si>
    <t>Adjmnts made</t>
  </si>
  <si>
    <t>JO</t>
  </si>
  <si>
    <t>Ran citizens in KF</t>
  </si>
  <si>
    <t>B</t>
  </si>
  <si>
    <t>CHI72713</t>
  </si>
  <si>
    <t>Coolant leak</t>
  </si>
  <si>
    <t>JOB OUT</t>
  </si>
  <si>
    <t>No parts@mach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</si>
</sst>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 t="s">
        <v>74</v>
      </c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356379</v>
      </c>
      <c r="F3" s="229"/>
      <c r="G3" s="230"/>
      <c r="H3" s="22"/>
      <c r="I3" s="25"/>
      <c r="J3" s="206" t="s">
        <v>25</v>
      </c>
      <c r="K3" s="231"/>
      <c r="L3" s="206" t="s">
        <v>62</v>
      </c>
      <c r="M3" s="207"/>
      <c r="N3" s="207"/>
      <c r="O3" s="231"/>
      <c r="P3" s="22"/>
      <c r="Q3" s="22"/>
      <c r="R3" s="233"/>
      <c r="S3" s="234"/>
      <c r="T3" s="235"/>
      <c r="U3" s="206" t="s">
        <v>75</v>
      </c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/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 t="s">
        <v>64</v>
      </c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66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0</v>
      </c>
      <c r="L12" s="156" t="s">
        <v>55</v>
      </c>
      <c r="M12" s="157"/>
      <c r="N12" s="156" t="s">
        <v>65</v>
      </c>
      <c r="O12" s="158"/>
      <c r="P12" s="70"/>
      <c r="Q12" s="70"/>
      <c r="R12" s="70"/>
      <c r="S12" s="71"/>
      <c r="T12" s="72">
        <v>8</v>
      </c>
      <c r="U12" s="72">
        <v>4</v>
      </c>
      <c r="V12" s="54">
        <f>SUM(F13:F23)</f>
        <v>4</v>
      </c>
      <c r="W12" s="55">
        <f>U12/V12</f>
        <v>1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41995</v>
      </c>
      <c r="C13" s="30" t="s">
        <v>67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0</v>
      </c>
      <c r="T13" s="168"/>
      <c r="U13" s="169"/>
      <c r="V13" s="169"/>
      <c r="W13" s="17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41996</v>
      </c>
      <c r="C14" s="30" t="s">
        <v>68</v>
      </c>
      <c r="D14" s="30"/>
      <c r="E14" s="30">
        <v>6</v>
      </c>
      <c r="F14" s="81">
        <v>0</v>
      </c>
      <c r="G14" s="32">
        <v>40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40</v>
      </c>
      <c r="K14" s="6">
        <f>E$4-J14</f>
        <v>-40</v>
      </c>
      <c r="L14" s="7">
        <f t="shared" si="1"/>
        <v>48</v>
      </c>
      <c r="M14" s="4">
        <f t="shared" ref="M14:M23" si="4">G14</f>
        <v>40</v>
      </c>
      <c r="N14" s="137">
        <f t="shared" ref="N14:N23" si="5">IF(L14=0,"",(M14/L14))</f>
        <v>0.83333333333333337</v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41996</v>
      </c>
      <c r="C15" s="30" t="s">
        <v>72</v>
      </c>
      <c r="D15" s="30"/>
      <c r="E15" s="30">
        <v>7</v>
      </c>
      <c r="F15" s="81">
        <v>0</v>
      </c>
      <c r="G15" s="32">
        <v>49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89</v>
      </c>
      <c r="K15" s="6">
        <f>E$4-J15</f>
        <v>-89</v>
      </c>
      <c r="L15" s="7">
        <f t="shared" si="1"/>
        <v>56</v>
      </c>
      <c r="M15" s="4">
        <f t="shared" si="4"/>
        <v>49</v>
      </c>
      <c r="N15" s="137">
        <f t="shared" si="5"/>
        <v>0.875</v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41996</v>
      </c>
      <c r="C16" s="35" t="s">
        <v>67</v>
      </c>
      <c r="D16" s="50"/>
      <c r="E16" s="50">
        <v>6.5</v>
      </c>
      <c r="F16" s="82">
        <v>0</v>
      </c>
      <c r="G16" s="10">
        <v>35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124</v>
      </c>
      <c r="K16" s="6">
        <f t="shared" ref="K16:K24" si="8">E$4-J16</f>
        <v>-124</v>
      </c>
      <c r="L16" s="7">
        <f t="shared" si="1"/>
        <v>52</v>
      </c>
      <c r="M16" s="4">
        <f t="shared" si="4"/>
        <v>35</v>
      </c>
      <c r="N16" s="137">
        <f t="shared" si="5"/>
        <v>0.67307692307692313</v>
      </c>
      <c r="O16" s="138"/>
      <c r="P16" s="33"/>
      <c r="Q16" s="8">
        <v>0</v>
      </c>
      <c r="R16" s="8">
        <v>0</v>
      </c>
      <c r="S16" s="8">
        <v>0</v>
      </c>
      <c r="T16" s="168" t="s">
        <v>73</v>
      </c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41997</v>
      </c>
      <c r="C17" s="35" t="s">
        <v>68</v>
      </c>
      <c r="D17" s="61"/>
      <c r="E17" s="61">
        <v>8</v>
      </c>
      <c r="F17" s="82">
        <v>0</v>
      </c>
      <c r="G17" s="10">
        <v>48</v>
      </c>
      <c r="H17" s="4"/>
      <c r="I17" s="5">
        <f t="shared" ref="I17" si="10">IF(G17="","",(SUM(E17+F17+Q17)))</f>
        <v>8</v>
      </c>
      <c r="J17" s="6">
        <f>SUM(G$12:G17)</f>
        <v>172</v>
      </c>
      <c r="K17" s="6">
        <f t="shared" ref="K17" si="11">E$4-J17</f>
        <v>-172</v>
      </c>
      <c r="L17" s="7">
        <f t="shared" ref="L17" si="12">IF(G17="",0,$T$12*(I17-F17-Q17))</f>
        <v>64</v>
      </c>
      <c r="M17" s="4">
        <f t="shared" ref="M17" si="13">G17</f>
        <v>48</v>
      </c>
      <c r="N17" s="137">
        <f t="shared" ref="N17" si="14">IF(L17=0,"",(M17/L17))</f>
        <v>0.75</v>
      </c>
      <c r="O17" s="138"/>
      <c r="P17" s="33"/>
      <c r="Q17" s="61">
        <v>0</v>
      </c>
      <c r="R17" s="61">
        <v>0</v>
      </c>
      <c r="S17" s="61">
        <v>0</v>
      </c>
      <c r="T17" s="168"/>
      <c r="U17" s="169"/>
      <c r="V17" s="169"/>
      <c r="W17" s="17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101">
        <v>41997</v>
      </c>
      <c r="C18" s="59" t="s">
        <v>72</v>
      </c>
      <c r="D18" s="61"/>
      <c r="E18" s="61">
        <v>7</v>
      </c>
      <c r="F18" s="82">
        <v>0</v>
      </c>
      <c r="G18" s="10">
        <v>45</v>
      </c>
      <c r="H18" s="4"/>
      <c r="I18" s="5">
        <f t="shared" ref="I18:I20" si="16">IF(G18="","",(SUM(E18+F18+Q18)))</f>
        <v>7</v>
      </c>
      <c r="J18" s="6">
        <f>SUM(G$12:G18)</f>
        <v>217</v>
      </c>
      <c r="K18" s="6">
        <f t="shared" ref="K18:K20" si="17">E$4-J18</f>
        <v>-217</v>
      </c>
      <c r="L18" s="7">
        <f t="shared" ref="L18:L20" si="18">IF(G18="",0,$T$12*(I18-F18-Q18))</f>
        <v>56</v>
      </c>
      <c r="M18" s="4">
        <f t="shared" ref="M18:M20" si="19">G18</f>
        <v>45</v>
      </c>
      <c r="N18" s="137">
        <f t="shared" ref="N18:N20" si="20">IF(L18=0,"",(M18/L18))</f>
        <v>0.8035714285714286</v>
      </c>
      <c r="O18" s="138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41999</v>
      </c>
      <c r="C19" s="59" t="s">
        <v>72</v>
      </c>
      <c r="D19" s="61"/>
      <c r="E19" s="61">
        <v>1</v>
      </c>
      <c r="F19" s="82">
        <v>0</v>
      </c>
      <c r="G19" s="10">
        <v>6</v>
      </c>
      <c r="H19" s="4"/>
      <c r="I19" s="5">
        <f t="shared" si="16"/>
        <v>1</v>
      </c>
      <c r="J19" s="6">
        <f>SUM(G$12:G19)</f>
        <v>223</v>
      </c>
      <c r="K19" s="6">
        <f t="shared" si="17"/>
        <v>-223</v>
      </c>
      <c r="L19" s="7">
        <f t="shared" si="18"/>
        <v>8</v>
      </c>
      <c r="M19" s="4">
        <f t="shared" si="19"/>
        <v>6</v>
      </c>
      <c r="N19" s="137">
        <f t="shared" si="20"/>
        <v>0.75</v>
      </c>
      <c r="O19" s="138"/>
      <c r="P19" s="33"/>
      <c r="Q19" s="61">
        <v>0</v>
      </c>
      <c r="R19" s="61">
        <v>0</v>
      </c>
      <c r="S19" s="61">
        <v>0</v>
      </c>
      <c r="T19" s="102" t="s">
        <v>76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223</v>
      </c>
      <c r="K20" s="6">
        <f t="shared" si="17"/>
        <v>-223</v>
      </c>
      <c r="L20" s="7">
        <f t="shared" si="18"/>
        <v>0</v>
      </c>
      <c r="M20" s="4">
        <f t="shared" si="19"/>
        <v>0</v>
      </c>
      <c r="N20" s="137" t="str">
        <f t="shared" si="20"/>
        <v/>
      </c>
      <c r="O20" s="138"/>
      <c r="P20" s="33"/>
      <c r="Q20" s="61"/>
      <c r="R20" s="61"/>
      <c r="S20" s="61"/>
      <c r="T20" s="103" t="s">
        <v>77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223</v>
      </c>
      <c r="K21" s="6">
        <f t="shared" si="8"/>
        <v>-223</v>
      </c>
      <c r="L21" s="7">
        <f t="shared" si="1"/>
        <v>0</v>
      </c>
      <c r="M21" s="4">
        <f t="shared" si="4"/>
        <v>0</v>
      </c>
      <c r="N21" s="137" t="str">
        <f t="shared" si="5"/>
        <v/>
      </c>
      <c r="O21" s="138"/>
      <c r="P21" s="33"/>
      <c r="Q21" s="8"/>
      <c r="R21" s="8"/>
      <c r="S21" s="8"/>
      <c r="T21" s="168" t="s">
        <v>78</v>
      </c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223</v>
      </c>
      <c r="K22" s="6">
        <f t="shared" si="8"/>
        <v>-223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223</v>
      </c>
      <c r="K23" s="6">
        <f t="shared" si="8"/>
        <v>-223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35.5</v>
      </c>
      <c r="F24" s="62">
        <f>SUM(F13:F23)</f>
        <v>4</v>
      </c>
      <c r="G24" s="62">
        <f>SUM(G13:G23)</f>
        <v>223</v>
      </c>
      <c r="H24" s="84"/>
      <c r="I24" s="62">
        <f t="shared" si="0"/>
        <v>39.5</v>
      </c>
      <c r="J24" s="85">
        <f>J23</f>
        <v>223</v>
      </c>
      <c r="K24" s="85">
        <f t="shared" si="8"/>
        <v>-223</v>
      </c>
      <c r="L24" s="86">
        <f>SUM(L13:L23)</f>
        <v>284</v>
      </c>
      <c r="M24" s="84">
        <f>SUM(M13:M23)</f>
        <v>223</v>
      </c>
      <c r="N24" s="144">
        <f>SUM(M24/L24)</f>
        <v>0.78521126760563376</v>
      </c>
      <c r="O24" s="145"/>
      <c r="P24" s="87"/>
      <c r="Q24" s="86">
        <f>SUM(Q13:Q23)</f>
        <v>0</v>
      </c>
      <c r="R24" s="86"/>
      <c r="S24" s="86">
        <f>SUM(S13:S23)</f>
        <v>0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3" t="s">
        <v>63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>
        <v>223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41995</v>
      </c>
      <c r="N56" s="116"/>
      <c r="O56" s="124">
        <v>0.94791666666666663</v>
      </c>
      <c r="P56" s="117"/>
      <c r="Q56" s="117"/>
      <c r="R56" s="242" t="s">
        <v>69</v>
      </c>
      <c r="S56" s="117"/>
      <c r="T56" s="242" t="s">
        <v>70</v>
      </c>
      <c r="U56" s="117"/>
      <c r="V56" s="242" t="s">
        <v>71</v>
      </c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0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0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0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223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2015-01-19T19:43:46Z</dcterms:modified>
</cp:coreProperties>
</file>