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<sst xmlns="http://schemas.openxmlformats.org/spreadsheetml/2006/main" count="152" uniqueCount="79">
  <si>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</si>
  <si>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</si>
  <si>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</si>
  <si>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</si>
  <si>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</si>
  <si>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</si>
  <si>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</si>
  <si>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</si>
  <si>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</si>
  <si>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</si>
  <si>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</si>
  <si>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</si>
  <si>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</si>
  <si>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</si>
  <si>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</si>
  <si>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</si>
  <si>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</si>
  <si>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</si>
  <si>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</si>
  <si>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</si>
  <si>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</si>
  <si>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</si>
  <si>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</si>
  <si>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</si>
  <si>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</si>
  <si>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</si>
  <si>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</si>
  <si>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</si>
  <si>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</si>
  <si>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</si>
  <si>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</si>
  <si>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</si>
  <si>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</si>
  <si>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</si>
  <si>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</si>
  <si>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</si>
  <si>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</si>
  <si>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</si>
  <si>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</si>
  <si>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</si>
  <si>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</si>
  <si>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</si>
  <si>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</si>
  <si>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</si>
  <si>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</si>
  <si>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</si>
  <si>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</si>
  <si>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</si>
  <si>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</si>
  <si>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</si>
  <si>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</si>
  <si>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</si>
  <si>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</si>
  <si>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</si>
  <si>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</si>
  <si>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</si>
  <si>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</si>
  <si>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</si>
  <si>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</si>
  <si>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</si>
  <si>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</si>
  <si>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NN38B21-10</t>
  </si>
  <si>
    <t>NN38B21-20</t>
  </si>
  <si>
    <t>Machine #  B/S 17</t>
  </si>
  <si>
    <t>C</t>
  </si>
  <si>
    <t>MP</t>
  </si>
  <si>
    <t>Routing:        WASH &amp; PACK DEPT</t>
  </si>
  <si>
    <t>YES</t>
  </si>
  <si>
    <t>CS</t>
  </si>
  <si>
    <t>MR 10/1/14</t>
  </si>
  <si>
    <t>28 SEC</t>
  </si>
  <si>
    <t>collet bushings</t>
  </si>
  <si>
    <r>
      <rPr>
        <b/>
        <sz val="11"/>
        <rFont val="Calibri"/>
        <family val="2"/>
        <scheme val="minor"/>
      </rPr>
      <t>C1/</t>
    </r>
    <r>
      <rPr>
        <sz val="11"/>
        <rFont val="Calibri"/>
        <family val="2"/>
        <scheme val="minor"/>
      </rPr>
      <t xml:space="preserve">RetoolB16/new set </t>
    </r>
  </si>
  <si>
    <t>JCI</t>
  </si>
  <si>
    <t>DS</t>
  </si>
  <si>
    <t>N22</t>
  </si>
  <si>
    <t>No parts@mach per MR</t>
  </si>
  <si>
    <t>C1/JOB OUT</t>
  </si>
  <si>
    <t>35 pcs short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</si>
</sst>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40" xfId="0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7" zoomScale="90" zoomScaleNormal="90" workbookViewId="0">
      <selection activeCell="B22" sqref="B22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 t="s">
        <v>64</v>
      </c>
      <c r="M2" s="22"/>
      <c r="N2" s="22"/>
      <c r="O2" s="22"/>
      <c r="P2" s="22"/>
      <c r="Q2" s="22"/>
      <c r="R2" s="190" t="s">
        <v>45</v>
      </c>
      <c r="S2" s="191"/>
      <c r="T2" s="192"/>
      <c r="U2" s="146">
        <v>336977</v>
      </c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348447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6000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 t="s">
        <v>69</v>
      </c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63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6000</v>
      </c>
      <c r="L12" s="170" t="s">
        <v>55</v>
      </c>
      <c r="M12" s="171"/>
      <c r="N12" s="170" t="s">
        <v>70</v>
      </c>
      <c r="O12" s="172"/>
      <c r="P12" s="70"/>
      <c r="Q12" s="70"/>
      <c r="R12" s="70"/>
      <c r="S12" s="71"/>
      <c r="T12" s="72">
        <v>103</v>
      </c>
      <c r="U12" s="72">
        <v>4</v>
      </c>
      <c r="V12" s="54">
        <f>SUM(F13:F23)</f>
        <v>4</v>
      </c>
      <c r="W12" s="55">
        <f>U12/V12</f>
        <v>1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41912</v>
      </c>
      <c r="C13" s="30" t="s">
        <v>65</v>
      </c>
      <c r="D13" s="30"/>
      <c r="E13" s="30">
        <v>4</v>
      </c>
      <c r="F13" s="80">
        <v>4</v>
      </c>
      <c r="G13" s="32">
        <v>240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240</v>
      </c>
      <c r="K13" s="6">
        <f>E$4-J13</f>
        <v>5760</v>
      </c>
      <c r="L13" s="7">
        <f t="shared" ref="L13:L23" si="1">IF(G13="",0,$T$12*(I13-F13-Q13))</f>
        <v>412</v>
      </c>
      <c r="M13" s="4">
        <f>G13</f>
        <v>240</v>
      </c>
      <c r="N13" s="111">
        <f>IF(L13=0,"",(M13/L13))</f>
        <v>0.58252427184466016</v>
      </c>
      <c r="O13" s="112"/>
      <c r="P13" s="33"/>
      <c r="Q13" s="30">
        <v>0</v>
      </c>
      <c r="R13" s="30">
        <v>0</v>
      </c>
      <c r="S13" s="30">
        <v>20</v>
      </c>
      <c r="T13" s="220">
        <v>11</v>
      </c>
      <c r="U13" s="221"/>
      <c r="V13" s="221"/>
      <c r="W13" s="222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41913</v>
      </c>
      <c r="C14" s="30" t="s">
        <v>65</v>
      </c>
      <c r="D14" s="30"/>
      <c r="E14" s="30">
        <v>5.5</v>
      </c>
      <c r="F14" s="81">
        <v>0</v>
      </c>
      <c r="G14" s="32">
        <v>606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846</v>
      </c>
      <c r="K14" s="6">
        <f>E$4-J14</f>
        <v>5154</v>
      </c>
      <c r="L14" s="7">
        <f t="shared" si="1"/>
        <v>566.5</v>
      </c>
      <c r="M14" s="4">
        <f t="shared" ref="M14:M23" si="4">G14</f>
        <v>606</v>
      </c>
      <c r="N14" s="111">
        <f t="shared" ref="N14:N23" si="5">IF(L14=0,"",(M14/L14))</f>
        <v>1.0697263901147396</v>
      </c>
      <c r="O14" s="112"/>
      <c r="P14" s="33"/>
      <c r="Q14" s="30">
        <v>2.5</v>
      </c>
      <c r="R14" s="34">
        <v>2</v>
      </c>
      <c r="S14" s="30">
        <v>17</v>
      </c>
      <c r="T14" s="108" t="s">
        <v>72</v>
      </c>
      <c r="U14" s="109"/>
      <c r="V14" s="109"/>
      <c r="W14" s="11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846</v>
      </c>
      <c r="K15" s="6">
        <f>E$4-J15</f>
        <v>5154</v>
      </c>
      <c r="L15" s="7">
        <f t="shared" si="1"/>
        <v>0</v>
      </c>
      <c r="M15" s="4">
        <f t="shared" si="4"/>
        <v>0</v>
      </c>
      <c r="N15" s="111" t="str">
        <f t="shared" si="5"/>
        <v/>
      </c>
      <c r="O15" s="112"/>
      <c r="P15" s="33"/>
      <c r="Q15" s="8"/>
      <c r="R15" s="8"/>
      <c r="S15" s="8"/>
      <c r="T15" s="108" t="s">
        <v>71</v>
      </c>
      <c r="U15" s="109"/>
      <c r="V15" s="109"/>
      <c r="W15" s="11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90"/>
      <c r="AO15" s="90"/>
      <c r="AP15" s="90"/>
      <c r="AQ15" s="108"/>
      <c r="AR15" s="109"/>
      <c r="AS15" s="109"/>
      <c r="AT15" s="110"/>
    </row>
    <row r="16" spans="2:46" ht="15" customHeight="1">
      <c r="B16" s="9">
        <v>41914</v>
      </c>
      <c r="C16" s="35" t="s">
        <v>73</v>
      </c>
      <c r="D16" s="50"/>
      <c r="E16" s="50">
        <v>6</v>
      </c>
      <c r="F16" s="82">
        <v>0</v>
      </c>
      <c r="G16" s="10">
        <v>802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1648</v>
      </c>
      <c r="K16" s="6">
        <f t="shared" ref="K16:K24" si="8">E$4-J16</f>
        <v>4352</v>
      </c>
      <c r="L16" s="7">
        <f t="shared" si="1"/>
        <v>618</v>
      </c>
      <c r="M16" s="4">
        <f t="shared" si="4"/>
        <v>802</v>
      </c>
      <c r="N16" s="111">
        <f t="shared" si="5"/>
        <v>1.2977346278317152</v>
      </c>
      <c r="O16" s="112"/>
      <c r="P16" s="33"/>
      <c r="Q16" s="8">
        <v>0</v>
      </c>
      <c r="R16" s="8">
        <v>0</v>
      </c>
      <c r="S16" s="8">
        <v>0</v>
      </c>
      <c r="T16" s="108"/>
      <c r="U16" s="109"/>
      <c r="V16" s="109"/>
      <c r="W16" s="11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90"/>
      <c r="AO16" s="90"/>
      <c r="AP16" s="90"/>
      <c r="AQ16" s="108"/>
      <c r="AR16" s="109"/>
      <c r="AS16" s="109"/>
      <c r="AT16" s="110"/>
    </row>
    <row r="17" spans="2:46" ht="15" customHeight="1">
      <c r="B17" s="9">
        <v>41915</v>
      </c>
      <c r="C17" s="35" t="s">
        <v>73</v>
      </c>
      <c r="D17" s="61"/>
      <c r="E17" s="61">
        <v>8</v>
      </c>
      <c r="F17" s="82">
        <v>0</v>
      </c>
      <c r="G17" s="10">
        <v>1032</v>
      </c>
      <c r="H17" s="4"/>
      <c r="I17" s="5">
        <f t="shared" ref="I17" si="10">IF(G17="","",(SUM(E17+F17+Q17)))</f>
        <v>8</v>
      </c>
      <c r="J17" s="6">
        <f>SUM(G$12:G17)</f>
        <v>2680</v>
      </c>
      <c r="K17" s="6">
        <f t="shared" ref="K17" si="11">E$4-J17</f>
        <v>3320</v>
      </c>
      <c r="L17" s="7">
        <f t="shared" ref="L17" si="12">IF(G17="",0,$T$12*(I17-F17-Q17))</f>
        <v>824</v>
      </c>
      <c r="M17" s="4">
        <f t="shared" ref="M17" si="13">G17</f>
        <v>1032</v>
      </c>
      <c r="N17" s="111">
        <f t="shared" ref="N17" si="14">IF(L17=0,"",(M17/L17))</f>
        <v>1.2524271844660195</v>
      </c>
      <c r="O17" s="112"/>
      <c r="P17" s="33"/>
      <c r="Q17" s="61">
        <v>0</v>
      </c>
      <c r="R17" s="61">
        <v>0</v>
      </c>
      <c r="S17" s="61">
        <v>0</v>
      </c>
      <c r="T17" s="108"/>
      <c r="U17" s="109"/>
      <c r="V17" s="109"/>
      <c r="W17" s="11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90"/>
      <c r="AO17" s="90"/>
      <c r="AP17" s="90"/>
      <c r="AQ17" s="108"/>
      <c r="AR17" s="109"/>
      <c r="AS17" s="109"/>
      <c r="AT17" s="110"/>
    </row>
    <row r="18" spans="2:46" ht="15" customHeight="1">
      <c r="B18" s="101">
        <v>41918</v>
      </c>
      <c r="C18" s="59" t="s">
        <v>73</v>
      </c>
      <c r="D18" s="61"/>
      <c r="E18" s="61">
        <v>8</v>
      </c>
      <c r="F18" s="82">
        <v>0</v>
      </c>
      <c r="G18" s="10">
        <v>1010</v>
      </c>
      <c r="H18" s="4"/>
      <c r="I18" s="5">
        <f t="shared" ref="I18:I20" si="16">IF(G18="","",(SUM(E18+F18+Q18)))</f>
        <v>8</v>
      </c>
      <c r="J18" s="6">
        <f>SUM(G$12:G18)</f>
        <v>3690</v>
      </c>
      <c r="K18" s="6">
        <f t="shared" ref="K18:K20" si="17">E$4-J18</f>
        <v>2310</v>
      </c>
      <c r="L18" s="7">
        <f t="shared" ref="L18:L20" si="18">IF(G18="",0,$T$12*(I18-F18-Q18))</f>
        <v>824</v>
      </c>
      <c r="M18" s="4">
        <f t="shared" ref="M18:M20" si="19">G18</f>
        <v>1010</v>
      </c>
      <c r="N18" s="111">
        <f t="shared" ref="N18:N20" si="20">IF(L18=0,"",(M18/L18))</f>
        <v>1.2257281553398058</v>
      </c>
      <c r="O18" s="112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41918</v>
      </c>
      <c r="C19" s="59" t="s">
        <v>74</v>
      </c>
      <c r="D19" s="61"/>
      <c r="E19" s="61">
        <v>4</v>
      </c>
      <c r="F19" s="82">
        <v>0</v>
      </c>
      <c r="G19" s="10">
        <v>300</v>
      </c>
      <c r="H19" s="4"/>
      <c r="I19" s="5">
        <f t="shared" si="16"/>
        <v>4</v>
      </c>
      <c r="J19" s="6">
        <f>SUM(G$12:G19)</f>
        <v>3990</v>
      </c>
      <c r="K19" s="6">
        <f t="shared" si="17"/>
        <v>2010</v>
      </c>
      <c r="L19" s="7">
        <f t="shared" si="18"/>
        <v>412</v>
      </c>
      <c r="M19" s="4">
        <f t="shared" si="19"/>
        <v>300</v>
      </c>
      <c r="N19" s="111">
        <f t="shared" si="20"/>
        <v>0.72815533980582525</v>
      </c>
      <c r="O19" s="112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41919</v>
      </c>
      <c r="C20" s="59" t="s">
        <v>73</v>
      </c>
      <c r="D20" s="61"/>
      <c r="E20" s="61">
        <v>8</v>
      </c>
      <c r="F20" s="82">
        <v>0</v>
      </c>
      <c r="G20" s="10">
        <v>1133</v>
      </c>
      <c r="H20" s="4"/>
      <c r="I20" s="5">
        <f t="shared" si="16"/>
        <v>8</v>
      </c>
      <c r="J20" s="6">
        <f>SUM(G$12:G20)</f>
        <v>5123</v>
      </c>
      <c r="K20" s="6">
        <f t="shared" si="17"/>
        <v>877</v>
      </c>
      <c r="L20" s="7">
        <f t="shared" si="18"/>
        <v>824</v>
      </c>
      <c r="M20" s="4">
        <f t="shared" si="19"/>
        <v>1133</v>
      </c>
      <c r="N20" s="111">
        <f t="shared" si="20"/>
        <v>1.375</v>
      </c>
      <c r="O20" s="112"/>
      <c r="P20" s="33"/>
      <c r="Q20" s="61">
        <v>0</v>
      </c>
      <c r="R20" s="61">
        <v>0</v>
      </c>
      <c r="S20" s="61">
        <v>8</v>
      </c>
      <c r="T20" s="102" t="s">
        <v>75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41920</v>
      </c>
      <c r="C21" s="36" t="s">
        <v>73</v>
      </c>
      <c r="D21" s="50"/>
      <c r="E21" s="50">
        <v>6.5</v>
      </c>
      <c r="F21" s="82">
        <v>0</v>
      </c>
      <c r="G21" s="10">
        <v>834</v>
      </c>
      <c r="H21" s="4" t="e">
        <f>IF(G21="","",(IF(#REF!=0,"",(#REF!*G21*#REF!))))</f>
        <v>#REF!</v>
      </c>
      <c r="I21" s="5">
        <f t="shared" si="0"/>
        <v>6.5</v>
      </c>
      <c r="J21" s="6">
        <f>SUM(G$12:G21)</f>
        <v>5957</v>
      </c>
      <c r="K21" s="6">
        <f t="shared" si="8"/>
        <v>43</v>
      </c>
      <c r="L21" s="7">
        <f t="shared" si="1"/>
        <v>669.5</v>
      </c>
      <c r="M21" s="4">
        <f t="shared" si="4"/>
        <v>834</v>
      </c>
      <c r="N21" s="111">
        <f t="shared" si="5"/>
        <v>1.2457057505601195</v>
      </c>
      <c r="O21" s="112"/>
      <c r="P21" s="33"/>
      <c r="Q21" s="8">
        <v>0</v>
      </c>
      <c r="R21" s="8">
        <v>0</v>
      </c>
      <c r="S21" s="8">
        <v>9</v>
      </c>
      <c r="T21" s="220" t="s">
        <v>77</v>
      </c>
      <c r="U21" s="221"/>
      <c r="V21" s="221"/>
      <c r="W21" s="222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90"/>
      <c r="AO21" s="90"/>
      <c r="AP21" s="90"/>
      <c r="AQ21" s="108"/>
      <c r="AR21" s="109"/>
      <c r="AS21" s="109"/>
      <c r="AT21" s="110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5957</v>
      </c>
      <c r="K22" s="6">
        <f t="shared" si="8"/>
        <v>43</v>
      </c>
      <c r="L22" s="7">
        <f t="shared" si="1"/>
        <v>0</v>
      </c>
      <c r="M22" s="4">
        <f t="shared" si="4"/>
        <v>0</v>
      </c>
      <c r="N22" s="111" t="str">
        <f t="shared" si="5"/>
        <v/>
      </c>
      <c r="O22" s="112"/>
      <c r="P22" s="33"/>
      <c r="Q22" s="8"/>
      <c r="R22" s="8"/>
      <c r="S22" s="8"/>
      <c r="T22" s="113" t="s">
        <v>76</v>
      </c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5957</v>
      </c>
      <c r="K23" s="6">
        <f t="shared" si="8"/>
        <v>43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50</v>
      </c>
      <c r="F24" s="62">
        <f>SUM(F13:F23)</f>
        <v>4</v>
      </c>
      <c r="G24" s="62">
        <f>SUM(G13:G23)</f>
        <v>5957</v>
      </c>
      <c r="H24" s="84"/>
      <c r="I24" s="62">
        <f t="shared" si="0"/>
        <v>56.5</v>
      </c>
      <c r="J24" s="85">
        <f>J23</f>
        <v>5957</v>
      </c>
      <c r="K24" s="85">
        <f t="shared" si="8"/>
        <v>43</v>
      </c>
      <c r="L24" s="86">
        <f>SUM(L13:L23)</f>
        <v>5150</v>
      </c>
      <c r="M24" s="84">
        <f>SUM(M13:M23)</f>
        <v>5957</v>
      </c>
      <c r="N24" s="122">
        <f>SUM(M24/L24)</f>
        <v>1.1566990291262136</v>
      </c>
      <c r="O24" s="123"/>
      <c r="P24" s="87"/>
      <c r="Q24" s="86">
        <f>SUM(Q13:Q23)</f>
        <v>2.5</v>
      </c>
      <c r="R24" s="86"/>
      <c r="S24" s="86">
        <f>SUM(S13:S23)</f>
        <v>54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66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6000</v>
      </c>
      <c r="L26" s="170" t="s">
        <v>55</v>
      </c>
      <c r="M26" s="171"/>
      <c r="N26" s="170"/>
      <c r="O26" s="172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6000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90"/>
      <c r="AO27" s="90"/>
      <c r="AP27" s="90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6000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90"/>
      <c r="AO28" s="90"/>
      <c r="AP28" s="90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6000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90"/>
      <c r="AO29" s="90"/>
      <c r="AP29" s="90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6000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90"/>
      <c r="AO30" s="90"/>
      <c r="AP30" s="90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6000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90"/>
      <c r="AO31" s="90"/>
      <c r="AP31" s="90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6000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90"/>
      <c r="AO32" s="90"/>
      <c r="AP32" s="90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6000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90"/>
      <c r="AO33" s="90"/>
      <c r="AP33" s="90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6000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90"/>
      <c r="AO34" s="90"/>
      <c r="AP34" s="90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6000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90"/>
      <c r="AO35" s="90"/>
      <c r="AP35" s="90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6000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6000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6000</v>
      </c>
      <c r="L38" s="86">
        <f>SUM(L27:L37)</f>
        <v>0</v>
      </c>
      <c r="M38" s="84">
        <f>SUM(M27:M37)</f>
        <v>0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6000</v>
      </c>
      <c r="L40" s="170" t="s">
        <v>55</v>
      </c>
      <c r="M40" s="171"/>
      <c r="N40" s="170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6000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6000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6000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6000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6000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6000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6000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6000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6000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6000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6000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6000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100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5868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41912</v>
      </c>
      <c r="N56" s="143"/>
      <c r="O56" s="237">
        <v>0.39583333333333331</v>
      </c>
      <c r="P56" s="117"/>
      <c r="Q56" s="117"/>
      <c r="R56" s="116" t="s">
        <v>67</v>
      </c>
      <c r="S56" s="117"/>
      <c r="T56" s="116" t="s">
        <v>68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54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2.5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2.5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5957</v>
      </c>
      <c r="G60" s="227"/>
      <c r="H60" s="66"/>
      <c r="I60" s="245" t="s">
        <v>78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2014-10-14T18:38:08Z</dcterms:modified>
</cp:coreProperties>
</file>