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G33" i="1"/>
  <c r="G19"/>
  <c r="I43"/>
  <c r="J43"/>
  <c r="K43" s="1"/>
  <c r="L43"/>
  <c r="N43" s="1"/>
  <c r="M43"/>
  <c r="I27"/>
  <c r="J27"/>
  <c r="K27" s="1"/>
  <c r="L27"/>
  <c r="N27" s="1"/>
  <c r="M27"/>
  <c r="I12"/>
  <c r="L12" s="1"/>
  <c r="N12" s="1"/>
  <c r="J12"/>
  <c r="K12" s="1"/>
  <c r="M12"/>
  <c r="I38"/>
  <c r="J38"/>
  <c r="K38" s="1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M26"/>
  <c r="N26"/>
  <c r="I13"/>
  <c r="J13"/>
  <c r="K13" s="1"/>
  <c r="L13"/>
  <c r="N13" s="1"/>
  <c r="M13"/>
  <c r="I14"/>
  <c r="L14" s="1"/>
  <c r="N14" s="1"/>
  <c r="J14"/>
  <c r="K14" s="1"/>
  <c r="M14"/>
  <c r="I15"/>
  <c r="J15"/>
  <c r="K15" s="1"/>
  <c r="L15"/>
  <c r="N15" s="1"/>
  <c r="M15"/>
  <c r="V35" l="1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<sst xmlns="http://schemas.openxmlformats.org/spreadsheetml/2006/main" count="74" uniqueCount="61">
  <si>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</si>
  <si>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</si>
  <si>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</si>
  <si>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</si>
  <si>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</si>
  <si>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</si>
  <si>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</si>
  <si>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</si>
  <si>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</si>
  <si>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</si>
  <si>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</si>
  <si>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</si>
  <si>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</si>
  <si>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</si>
  <si>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</si>
  <si>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</si>
  <si>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</si>
  <si>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</si>
  <si>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</si>
  <si>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</si>
  <si>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</si>
  <si>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</si>
  <si>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</si>
  <si>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</si>
  <si>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</si>
  <si>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</si>
  <si>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</si>
  <si>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</si>
  <si>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</si>
  <si>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</si>
  <si>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</si>
  <si>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</si>
  <si>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</si>
  <si>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</si>
  <si>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</si>
  <si>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</si>
  <si>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</si>
  <si>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</si>
  <si>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</si>
  <si>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</si>
  <si>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</si>
  <si>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</si>
  <si>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</si>
  <si>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</si>
  <si>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</si>
  <si>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 xml:space="preserve">Machine # </t>
  </si>
  <si>
    <t>Control Devices LLC   /  Secondary Work Order Production Record</t>
  </si>
  <si>
    <t>P1212001-10</t>
  </si>
  <si>
    <t>A</t>
  </si>
  <si>
    <t>A02002-0060</t>
  </si>
  <si>
    <t>Machine #   OKUMA</t>
  </si>
  <si>
    <t xml:space="preserve">Machine #  HARDING </t>
  </si>
  <si>
    <t>JO</t>
  </si>
  <si>
    <t xml:space="preserve">Routing:     HARDING COBRA       </t>
  </si>
  <si>
    <t xml:space="preserve">Routing:     PACK DEPARTMENT </t>
  </si>
  <si>
    <t>B</t>
  </si>
  <si>
    <t>JO/BJ</t>
  </si>
  <si>
    <t>S/U 1ST OP</t>
  </si>
  <si>
    <t>BJ</t>
  </si>
  <si>
    <t>JOB OUT</t>
  </si>
  <si>
    <t xml:space="preserve">No parts @ mach 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</si>
</sst>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9" xfId="0" applyNumberFormat="1" applyFont="1" applyFill="1" applyBorder="1" applyAlignment="1"/>
    <xf numFmtId="1" fontId="0" fillId="4" borderId="39" xfId="0" applyNumberFormat="1" applyFont="1" applyFill="1" applyBorder="1" applyAlignment="1">
      <alignment horizontal="center"/>
    </xf>
    <xf numFmtId="0" fontId="0" fillId="4" borderId="39" xfId="0" applyNumberFormat="1" applyFont="1" applyFill="1" applyBorder="1" applyAlignment="1">
      <alignment horizontal="center"/>
    </xf>
    <xf numFmtId="164" fontId="3" fillId="4" borderId="39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Fill="1" applyBorder="1" applyAlignment="1">
      <alignment horizontal="center" vertical="center" textRotation="90" wrapText="1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textRotation="90" wrapText="1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57" t="s">
        <v>46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22"/>
      <c r="W1" s="23"/>
    </row>
    <row r="2" spans="2:23" ht="19.5" customHeight="1">
      <c r="B2" s="144" t="s">
        <v>24</v>
      </c>
      <c r="C2" s="120"/>
      <c r="D2" s="24"/>
      <c r="E2" s="146" t="s">
        <v>47</v>
      </c>
      <c r="F2" s="147"/>
      <c r="G2" s="148"/>
      <c r="H2" s="25"/>
      <c r="I2" s="2"/>
      <c r="J2" s="119" t="s">
        <v>0</v>
      </c>
      <c r="K2" s="128"/>
      <c r="L2" s="26" t="s">
        <v>48</v>
      </c>
      <c r="M2" s="25"/>
      <c r="N2" s="25"/>
      <c r="O2" s="25"/>
      <c r="P2" s="25"/>
      <c r="Q2" s="25"/>
      <c r="R2" s="122" t="s">
        <v>44</v>
      </c>
      <c r="S2" s="123"/>
      <c r="T2" s="124"/>
      <c r="U2" s="119"/>
      <c r="V2" s="120"/>
      <c r="W2" s="121"/>
    </row>
    <row r="3" spans="2:23" ht="19.5" customHeight="1">
      <c r="B3" s="144" t="s">
        <v>22</v>
      </c>
      <c r="C3" s="120"/>
      <c r="D3" s="27"/>
      <c r="E3" s="146">
        <v>338611</v>
      </c>
      <c r="F3" s="147"/>
      <c r="G3" s="148"/>
      <c r="H3" s="25"/>
      <c r="I3" s="28"/>
      <c r="J3" s="119" t="s">
        <v>25</v>
      </c>
      <c r="K3" s="128"/>
      <c r="L3" s="119" t="s">
        <v>49</v>
      </c>
      <c r="M3" s="120"/>
      <c r="N3" s="120"/>
      <c r="O3" s="128"/>
      <c r="P3" s="25"/>
      <c r="Q3" s="25"/>
      <c r="R3" s="125"/>
      <c r="S3" s="126"/>
      <c r="T3" s="127"/>
      <c r="U3" s="119"/>
      <c r="V3" s="120"/>
      <c r="W3" s="121"/>
    </row>
    <row r="4" spans="2:23" ht="19.5" customHeight="1" thickBot="1">
      <c r="B4" s="145" t="s">
        <v>23</v>
      </c>
      <c r="C4" s="124"/>
      <c r="D4" s="27"/>
      <c r="E4" s="122">
        <v>200</v>
      </c>
      <c r="F4" s="123"/>
      <c r="G4" s="124"/>
      <c r="H4" s="25"/>
      <c r="I4" s="29"/>
      <c r="J4" s="143"/>
      <c r="K4" s="143"/>
      <c r="L4" s="143"/>
      <c r="M4" s="143"/>
      <c r="N4" s="143"/>
      <c r="O4" s="143"/>
      <c r="P4" s="30"/>
      <c r="Q4" s="30"/>
      <c r="R4" s="125"/>
      <c r="S4" s="126"/>
      <c r="T4" s="127"/>
      <c r="U4" s="119"/>
      <c r="V4" s="120"/>
      <c r="W4" s="121"/>
    </row>
    <row r="5" spans="2:23" ht="20.25" customHeight="1">
      <c r="B5" s="155" t="s">
        <v>2</v>
      </c>
      <c r="C5" s="111" t="s">
        <v>3</v>
      </c>
      <c r="D5" s="104" t="s">
        <v>4</v>
      </c>
      <c r="E5" s="104" t="s">
        <v>5</v>
      </c>
      <c r="F5" s="111" t="s">
        <v>6</v>
      </c>
      <c r="G5" s="104" t="s">
        <v>16</v>
      </c>
      <c r="H5" s="115" t="s">
        <v>7</v>
      </c>
      <c r="I5" s="115" t="s">
        <v>8</v>
      </c>
      <c r="J5" s="115" t="s">
        <v>30</v>
      </c>
      <c r="K5" s="115" t="s">
        <v>9</v>
      </c>
      <c r="L5" s="115" t="s">
        <v>10</v>
      </c>
      <c r="M5" s="115" t="s">
        <v>11</v>
      </c>
      <c r="N5" s="151" t="s">
        <v>17</v>
      </c>
      <c r="O5" s="152"/>
      <c r="P5" s="104"/>
      <c r="Q5" s="104" t="s">
        <v>18</v>
      </c>
      <c r="R5" s="104" t="s">
        <v>26</v>
      </c>
      <c r="S5" s="104" t="s">
        <v>27</v>
      </c>
      <c r="T5" s="104" t="s">
        <v>21</v>
      </c>
      <c r="U5" s="109" t="s">
        <v>19</v>
      </c>
      <c r="V5" s="111" t="s">
        <v>28</v>
      </c>
      <c r="W5" s="113" t="s">
        <v>29</v>
      </c>
    </row>
    <row r="6" spans="2:23" ht="30.75" customHeight="1" thickBot="1">
      <c r="B6" s="156"/>
      <c r="C6" s="150"/>
      <c r="D6" s="149"/>
      <c r="E6" s="149"/>
      <c r="F6" s="150"/>
      <c r="G6" s="149"/>
      <c r="H6" s="116"/>
      <c r="I6" s="116"/>
      <c r="J6" s="116"/>
      <c r="K6" s="116"/>
      <c r="L6" s="116"/>
      <c r="M6" s="116"/>
      <c r="N6" s="153"/>
      <c r="O6" s="154"/>
      <c r="P6" s="105"/>
      <c r="Q6" s="105"/>
      <c r="R6" s="105"/>
      <c r="S6" s="105"/>
      <c r="T6" s="105"/>
      <c r="U6" s="110"/>
      <c r="V6" s="112"/>
      <c r="W6" s="114"/>
    </row>
    <row r="7" spans="2:23" ht="15" customHeight="1">
      <c r="B7" s="106" t="s">
        <v>50</v>
      </c>
      <c r="C7" s="107"/>
      <c r="D7" s="107"/>
      <c r="E7" s="107"/>
      <c r="F7" s="108"/>
      <c r="G7" s="50"/>
      <c r="H7" s="3"/>
      <c r="I7" s="3" t="s">
        <v>1</v>
      </c>
      <c r="J7" s="31">
        <v>0</v>
      </c>
      <c r="K7" s="31">
        <f>E$4</f>
        <v>200</v>
      </c>
      <c r="L7" s="84" t="s">
        <v>48</v>
      </c>
      <c r="M7" s="85"/>
      <c r="N7" s="85"/>
      <c r="O7" s="85"/>
      <c r="P7" s="85"/>
      <c r="Q7" s="85"/>
      <c r="R7" s="85"/>
      <c r="S7" s="86"/>
      <c r="T7" s="57">
        <v>4.5999999999999996</v>
      </c>
      <c r="U7" s="57">
        <v>5</v>
      </c>
      <c r="V7" s="70">
        <f>SUM(F8:F18)</f>
        <v>3.5</v>
      </c>
      <c r="W7" s="71">
        <f>U7/V7</f>
        <v>1.4285714285714286</v>
      </c>
    </row>
    <row r="8" spans="2:23" ht="15" customHeight="1">
      <c r="B8" s="32">
        <v>41814</v>
      </c>
      <c r="C8" s="33" t="s">
        <v>52</v>
      </c>
      <c r="D8" s="33"/>
      <c r="E8" s="33">
        <v>1</v>
      </c>
      <c r="F8" s="34">
        <v>3.5</v>
      </c>
      <c r="G8" s="35">
        <v>3</v>
      </c>
      <c r="H8" s="4" t="e">
        <f>IF(G8="","",(IF(#REF!=0,"",(#REF!*G8*#REF!))))</f>
        <v>#REF!</v>
      </c>
      <c r="I8" s="5">
        <f t="shared" ref="I8:I19" si="0">IF(G8="","",(SUM(E8+F8+Q8)))</f>
        <v>4.5</v>
      </c>
      <c r="J8" s="6">
        <f>SUM(G$7:G8)</f>
        <v>3</v>
      </c>
      <c r="K8" s="6">
        <f>E$4-J8</f>
        <v>197</v>
      </c>
      <c r="L8" s="7">
        <f t="shared" ref="L8:L18" si="1">IF(G8="",0,$T$7*(I8-F8-Q8))</f>
        <v>4.5999999999999996</v>
      </c>
      <c r="M8" s="4">
        <f>G8</f>
        <v>3</v>
      </c>
      <c r="N8" s="117">
        <f>IF(L8=0,"",(M8/L8))</f>
        <v>0.65217391304347827</v>
      </c>
      <c r="O8" s="118"/>
      <c r="P8" s="36"/>
      <c r="Q8" s="33">
        <v>0</v>
      </c>
      <c r="R8" s="33">
        <v>0</v>
      </c>
      <c r="S8" s="33">
        <v>0</v>
      </c>
      <c r="T8" s="87"/>
      <c r="U8" s="88"/>
      <c r="V8" s="88"/>
      <c r="W8" s="89"/>
    </row>
    <row r="9" spans="2:23" ht="15" customHeight="1">
      <c r="B9" s="32">
        <v>41815</v>
      </c>
      <c r="C9" s="33" t="s">
        <v>52</v>
      </c>
      <c r="D9" s="33"/>
      <c r="E9" s="33">
        <v>8</v>
      </c>
      <c r="F9" s="37">
        <v>0</v>
      </c>
      <c r="G9" s="35">
        <v>37</v>
      </c>
      <c r="H9" s="4" t="e">
        <f>IF(G9="","",(IF(#REF!=0,"",(#REF!*G9*#REF!))))</f>
        <v>#REF!</v>
      </c>
      <c r="I9" s="5">
        <f t="shared" si="0"/>
        <v>8</v>
      </c>
      <c r="J9" s="6">
        <f>SUM(G$7:G9)</f>
        <v>40</v>
      </c>
      <c r="K9" s="6">
        <f>E$4-J9</f>
        <v>160</v>
      </c>
      <c r="L9" s="7">
        <f t="shared" si="1"/>
        <v>36.799999999999997</v>
      </c>
      <c r="M9" s="4">
        <f t="shared" ref="M9:M18" si="2">G9</f>
        <v>37</v>
      </c>
      <c r="N9" s="117">
        <f t="shared" ref="N9:N18" si="3">IF(L9=0,"",(M9/L9))</f>
        <v>1.0054347826086958</v>
      </c>
      <c r="O9" s="118"/>
      <c r="P9" s="36"/>
      <c r="Q9" s="33">
        <v>0</v>
      </c>
      <c r="R9" s="33">
        <v>0</v>
      </c>
      <c r="S9" s="33">
        <v>0</v>
      </c>
      <c r="T9" s="87"/>
      <c r="U9" s="88"/>
      <c r="V9" s="88"/>
      <c r="W9" s="89"/>
    </row>
    <row r="10" spans="2:23" ht="15" customHeight="1">
      <c r="B10" s="32">
        <v>41816</v>
      </c>
      <c r="C10" s="33" t="s">
        <v>52</v>
      </c>
      <c r="D10" s="33"/>
      <c r="E10" s="33">
        <v>8</v>
      </c>
      <c r="F10" s="37">
        <v>0</v>
      </c>
      <c r="G10" s="35">
        <v>36</v>
      </c>
      <c r="H10" s="4" t="e">
        <f>IF(G10="","",(IF(#REF!=0,"",(#REF!*G10*#REF!))))</f>
        <v>#REF!</v>
      </c>
      <c r="I10" s="5">
        <f t="shared" si="0"/>
        <v>8</v>
      </c>
      <c r="J10" s="6">
        <f>SUM(G$7:G10)</f>
        <v>76</v>
      </c>
      <c r="K10" s="6">
        <f>E$4-J10</f>
        <v>124</v>
      </c>
      <c r="L10" s="7">
        <f t="shared" si="1"/>
        <v>36.799999999999997</v>
      </c>
      <c r="M10" s="4">
        <f t="shared" si="2"/>
        <v>36</v>
      </c>
      <c r="N10" s="117">
        <f t="shared" si="3"/>
        <v>0.97826086956521752</v>
      </c>
      <c r="O10" s="118"/>
      <c r="P10" s="36"/>
      <c r="Q10" s="8">
        <v>0</v>
      </c>
      <c r="R10" s="8">
        <v>0</v>
      </c>
      <c r="S10" s="8">
        <v>0</v>
      </c>
      <c r="T10" s="87"/>
      <c r="U10" s="88"/>
      <c r="V10" s="88"/>
      <c r="W10" s="89"/>
    </row>
    <row r="11" spans="2:23" ht="15" customHeight="1">
      <c r="B11" s="9">
        <v>41817</v>
      </c>
      <c r="C11" s="38" t="s">
        <v>52</v>
      </c>
      <c r="D11" s="55"/>
      <c r="E11" s="55">
        <v>8</v>
      </c>
      <c r="F11" s="10">
        <v>0</v>
      </c>
      <c r="G11" s="11">
        <v>36</v>
      </c>
      <c r="H11" s="4" t="e">
        <f>IF(G11="","",(IF(#REF!=0,"",(#REF!*G11*#REF!))))</f>
        <v>#REF!</v>
      </c>
      <c r="I11" s="5">
        <f t="shared" si="0"/>
        <v>8</v>
      </c>
      <c r="J11" s="6">
        <f>SUM(G$7:G11)</f>
        <v>112</v>
      </c>
      <c r="K11" s="6">
        <f t="shared" ref="K11:K18" si="4">E$4-J11</f>
        <v>88</v>
      </c>
      <c r="L11" s="7">
        <f t="shared" si="1"/>
        <v>36.799999999999997</v>
      </c>
      <c r="M11" s="4">
        <f t="shared" si="2"/>
        <v>36</v>
      </c>
      <c r="N11" s="117">
        <f t="shared" si="3"/>
        <v>0.97826086956521752</v>
      </c>
      <c r="O11" s="118"/>
      <c r="P11" s="36"/>
      <c r="Q11" s="8">
        <v>0</v>
      </c>
      <c r="R11" s="8">
        <v>0</v>
      </c>
      <c r="S11" s="8">
        <v>0</v>
      </c>
      <c r="T11" s="87"/>
      <c r="U11" s="88"/>
      <c r="V11" s="88"/>
      <c r="W11" s="89"/>
    </row>
    <row r="12" spans="2:23" ht="15" customHeight="1">
      <c r="B12" s="9">
        <v>41818</v>
      </c>
      <c r="C12" s="75" t="s">
        <v>52</v>
      </c>
      <c r="D12" s="74"/>
      <c r="E12" s="74">
        <v>6</v>
      </c>
      <c r="F12" s="10">
        <v>0</v>
      </c>
      <c r="G12" s="11">
        <v>23</v>
      </c>
      <c r="H12" s="4"/>
      <c r="I12" s="5">
        <f t="shared" ref="I12" si="5">IF(G12="","",(SUM(E12+F12+Q12)))</f>
        <v>6</v>
      </c>
      <c r="J12" s="6">
        <f>SUM(G$7:G12)</f>
        <v>135</v>
      </c>
      <c r="K12" s="6">
        <f t="shared" ref="K12" si="6">E$4-J12</f>
        <v>65</v>
      </c>
      <c r="L12" s="7">
        <f t="shared" ref="L12" si="7">IF(G12="",0,$T$7*(I12-F12-Q12))</f>
        <v>27.599999999999998</v>
      </c>
      <c r="M12" s="4">
        <f t="shared" ref="M12" si="8">G12</f>
        <v>23</v>
      </c>
      <c r="N12" s="117">
        <f t="shared" ref="N12" si="9">IF(L12=0,"",(M12/L12))</f>
        <v>0.83333333333333337</v>
      </c>
      <c r="O12" s="118"/>
      <c r="P12" s="36"/>
      <c r="Q12" s="74">
        <v>0</v>
      </c>
      <c r="R12" s="74">
        <v>0</v>
      </c>
      <c r="S12" s="74">
        <v>0</v>
      </c>
      <c r="T12" s="87"/>
      <c r="U12" s="88"/>
      <c r="V12" s="88"/>
      <c r="W12" s="89"/>
    </row>
    <row r="13" spans="2:23" ht="15" customHeight="1">
      <c r="B13" s="9">
        <v>41820</v>
      </c>
      <c r="C13" s="75" t="s">
        <v>52</v>
      </c>
      <c r="D13" s="74"/>
      <c r="E13" s="74">
        <v>8</v>
      </c>
      <c r="F13" s="10">
        <v>0</v>
      </c>
      <c r="G13" s="11">
        <v>37</v>
      </c>
      <c r="H13" s="4"/>
      <c r="I13" s="5">
        <f t="shared" ref="I13:I15" si="10">IF(G13="","",(SUM(E13+F13+Q13)))</f>
        <v>8</v>
      </c>
      <c r="J13" s="6">
        <f>SUM(G$7:G13)</f>
        <v>172</v>
      </c>
      <c r="K13" s="6">
        <f t="shared" ref="K13:K15" si="11">E$4-J13</f>
        <v>28</v>
      </c>
      <c r="L13" s="7">
        <f t="shared" ref="L13:L15" si="12">IF(G13="",0,$T$7*(I13-F13-Q13))</f>
        <v>36.799999999999997</v>
      </c>
      <c r="M13" s="4">
        <f t="shared" ref="M13:M15" si="13">G13</f>
        <v>37</v>
      </c>
      <c r="N13" s="117">
        <f t="shared" ref="N13:N15" si="14">IF(L13=0,"",(M13/L13))</f>
        <v>1.0054347826086958</v>
      </c>
      <c r="O13" s="118"/>
      <c r="P13" s="36"/>
      <c r="Q13" s="74">
        <v>0</v>
      </c>
      <c r="R13" s="74">
        <v>0</v>
      </c>
      <c r="S13" s="74">
        <v>0</v>
      </c>
      <c r="T13" s="87"/>
      <c r="U13" s="88"/>
      <c r="V13" s="88"/>
      <c r="W13" s="89"/>
    </row>
    <row r="14" spans="2:23" ht="15" customHeight="1">
      <c r="B14" s="9">
        <v>41821</v>
      </c>
      <c r="C14" s="75" t="s">
        <v>56</v>
      </c>
      <c r="D14" s="74"/>
      <c r="E14" s="74">
        <v>5.5</v>
      </c>
      <c r="F14" s="10">
        <v>0</v>
      </c>
      <c r="G14" s="11">
        <v>25</v>
      </c>
      <c r="H14" s="4"/>
      <c r="I14" s="5">
        <f t="shared" si="10"/>
        <v>5.5</v>
      </c>
      <c r="J14" s="6">
        <f>SUM(G$7:G14)</f>
        <v>197</v>
      </c>
      <c r="K14" s="6">
        <f t="shared" si="11"/>
        <v>3</v>
      </c>
      <c r="L14" s="7">
        <f t="shared" si="12"/>
        <v>25.299999999999997</v>
      </c>
      <c r="M14" s="4">
        <f t="shared" si="13"/>
        <v>25</v>
      </c>
      <c r="N14" s="117">
        <f t="shared" si="14"/>
        <v>0.98814229249011865</v>
      </c>
      <c r="O14" s="118"/>
      <c r="P14" s="36"/>
      <c r="Q14" s="74">
        <v>0</v>
      </c>
      <c r="R14" s="74">
        <v>0</v>
      </c>
      <c r="S14" s="74">
        <v>0</v>
      </c>
      <c r="T14" s="87"/>
      <c r="U14" s="88"/>
      <c r="V14" s="88"/>
      <c r="W14" s="89"/>
    </row>
    <row r="15" spans="2:23" ht="15" customHeight="1">
      <c r="B15" s="9"/>
      <c r="C15" s="75"/>
      <c r="D15" s="74"/>
      <c r="E15" s="74"/>
      <c r="F15" s="10"/>
      <c r="G15" s="11"/>
      <c r="H15" s="4"/>
      <c r="I15" s="5" t="str">
        <f t="shared" si="10"/>
        <v/>
      </c>
      <c r="J15" s="6">
        <f>SUM(G$7:G15)</f>
        <v>197</v>
      </c>
      <c r="K15" s="6">
        <f t="shared" si="11"/>
        <v>3</v>
      </c>
      <c r="L15" s="7">
        <f t="shared" si="12"/>
        <v>0</v>
      </c>
      <c r="M15" s="4">
        <f t="shared" si="13"/>
        <v>0</v>
      </c>
      <c r="N15" s="117" t="str">
        <f t="shared" si="14"/>
        <v/>
      </c>
      <c r="O15" s="118"/>
      <c r="P15" s="36"/>
      <c r="Q15" s="74"/>
      <c r="R15" s="74"/>
      <c r="S15" s="74"/>
      <c r="T15" s="87"/>
      <c r="U15" s="88"/>
      <c r="V15" s="88"/>
      <c r="W15" s="89"/>
    </row>
    <row r="16" spans="2:23" ht="15" customHeight="1">
      <c r="B16" s="9"/>
      <c r="C16" s="39"/>
      <c r="D16" s="55"/>
      <c r="E16" s="55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197</v>
      </c>
      <c r="K16" s="6">
        <f t="shared" si="4"/>
        <v>3</v>
      </c>
      <c r="L16" s="7">
        <f t="shared" si="1"/>
        <v>0</v>
      </c>
      <c r="M16" s="4">
        <f t="shared" si="2"/>
        <v>0</v>
      </c>
      <c r="N16" s="117" t="str">
        <f t="shared" si="3"/>
        <v/>
      </c>
      <c r="O16" s="118"/>
      <c r="P16" s="36"/>
      <c r="Q16" s="8"/>
      <c r="R16" s="8"/>
      <c r="S16" s="8"/>
      <c r="T16" s="87"/>
      <c r="U16" s="88"/>
      <c r="V16" s="88"/>
      <c r="W16" s="89"/>
    </row>
    <row r="17" spans="2:23" ht="15" customHeight="1">
      <c r="B17" s="9"/>
      <c r="C17" s="12"/>
      <c r="D17" s="55"/>
      <c r="E17" s="55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197</v>
      </c>
      <c r="K17" s="6">
        <f t="shared" si="4"/>
        <v>3</v>
      </c>
      <c r="L17" s="7">
        <f t="shared" si="1"/>
        <v>0</v>
      </c>
      <c r="M17" s="4">
        <f t="shared" si="2"/>
        <v>0</v>
      </c>
      <c r="N17" s="117" t="str">
        <f t="shared" si="3"/>
        <v/>
      </c>
      <c r="O17" s="118"/>
      <c r="P17" s="36"/>
      <c r="Q17" s="8"/>
      <c r="R17" s="8"/>
      <c r="S17" s="8"/>
      <c r="T17" s="81"/>
      <c r="U17" s="82"/>
      <c r="V17" s="82"/>
      <c r="W17" s="83"/>
    </row>
    <row r="18" spans="2:23" ht="15" customHeight="1">
      <c r="B18" s="9"/>
      <c r="C18" s="12"/>
      <c r="D18" s="56"/>
      <c r="E18" s="55"/>
      <c r="F18" s="55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197</v>
      </c>
      <c r="K18" s="6">
        <f t="shared" si="4"/>
        <v>3</v>
      </c>
      <c r="L18" s="7">
        <f t="shared" si="1"/>
        <v>0</v>
      </c>
      <c r="M18" s="4">
        <f t="shared" si="2"/>
        <v>0</v>
      </c>
      <c r="N18" s="117" t="str">
        <f t="shared" si="3"/>
        <v/>
      </c>
      <c r="O18" s="118"/>
      <c r="P18" s="36"/>
      <c r="Q18" s="8"/>
      <c r="R18" s="8"/>
      <c r="S18" s="8"/>
      <c r="T18" s="81"/>
      <c r="U18" s="82"/>
      <c r="V18" s="82"/>
      <c r="W18" s="83"/>
    </row>
    <row r="19" spans="2:23" ht="15" customHeight="1">
      <c r="B19" s="102" t="s">
        <v>20</v>
      </c>
      <c r="C19" s="103"/>
      <c r="D19" s="61"/>
      <c r="E19" s="62"/>
      <c r="F19" s="62"/>
      <c r="G19" s="176">
        <f>SUM(G8:G18)</f>
        <v>197</v>
      </c>
      <c r="H19" s="63"/>
      <c r="I19" s="64">
        <f t="shared" si="0"/>
        <v>0</v>
      </c>
      <c r="J19" s="65"/>
      <c r="K19" s="65"/>
      <c r="L19" s="66">
        <f>SUM(L8:L18)</f>
        <v>204.7</v>
      </c>
      <c r="M19" s="63">
        <f>SUM(M8:M18)</f>
        <v>197</v>
      </c>
      <c r="N19" s="97">
        <f>SUM(M19/L19)</f>
        <v>0.96238397655105035</v>
      </c>
      <c r="O19" s="98"/>
      <c r="P19" s="67"/>
      <c r="Q19" s="66"/>
      <c r="R19" s="66"/>
      <c r="S19" s="66">
        <f>SUM(S8:S18)</f>
        <v>0</v>
      </c>
      <c r="T19" s="129"/>
      <c r="U19" s="130"/>
      <c r="V19" s="130"/>
      <c r="W19" s="131"/>
    </row>
    <row r="20" spans="2:23" s="13" customFormat="1" ht="15.75" thickBot="1">
      <c r="B20" s="135" t="s">
        <v>53</v>
      </c>
      <c r="C20" s="136"/>
      <c r="D20" s="136"/>
      <c r="E20" s="136"/>
      <c r="F20" s="136"/>
      <c r="G20" s="137"/>
      <c r="H20" s="137"/>
      <c r="I20" s="137"/>
      <c r="J20" s="137"/>
      <c r="K20" s="137"/>
      <c r="L20" s="136"/>
      <c r="M20" s="136"/>
      <c r="N20" s="136"/>
      <c r="O20" s="136"/>
      <c r="P20" s="136"/>
      <c r="Q20" s="136"/>
      <c r="R20" s="136"/>
      <c r="S20" s="136"/>
      <c r="T20" s="137"/>
      <c r="U20" s="137"/>
      <c r="V20" s="137"/>
      <c r="W20" s="138"/>
    </row>
    <row r="21" spans="2:23" ht="15" customHeight="1">
      <c r="B21" s="106" t="s">
        <v>51</v>
      </c>
      <c r="C21" s="107"/>
      <c r="D21" s="107"/>
      <c r="E21" s="107"/>
      <c r="F21" s="108"/>
      <c r="G21" s="51"/>
      <c r="H21" s="52" t="str">
        <f>IF(G21="","",(IF(#REF!=0,"",(#REF!*G21*#REF!))))</f>
        <v/>
      </c>
      <c r="I21" s="53"/>
      <c r="J21" s="52"/>
      <c r="K21" s="52">
        <f>E$4</f>
        <v>200</v>
      </c>
      <c r="L21" s="84" t="s">
        <v>55</v>
      </c>
      <c r="M21" s="85"/>
      <c r="N21" s="85"/>
      <c r="O21" s="85"/>
      <c r="P21" s="85"/>
      <c r="Q21" s="85"/>
      <c r="R21" s="85"/>
      <c r="S21" s="86"/>
      <c r="T21" s="58"/>
      <c r="U21" s="59">
        <v>3</v>
      </c>
      <c r="V21" s="72">
        <f>SUM(F22:F32)</f>
        <v>2</v>
      </c>
      <c r="W21" s="73">
        <f>U21/V21</f>
        <v>1.5</v>
      </c>
    </row>
    <row r="22" spans="2:23" ht="15" customHeight="1">
      <c r="B22" s="9">
        <v>41866</v>
      </c>
      <c r="C22" s="76" t="s">
        <v>56</v>
      </c>
      <c r="D22" s="8"/>
      <c r="E22" s="33">
        <v>5</v>
      </c>
      <c r="F22" s="34">
        <v>2</v>
      </c>
      <c r="G22" s="35">
        <v>57</v>
      </c>
      <c r="H22" s="4" t="e">
        <f>IF(G22="","",(IF(#REF!=0,"",(#REF!*G22*#REF!))))</f>
        <v>#REF!</v>
      </c>
      <c r="I22" s="7">
        <f t="shared" ref="I22:I32" si="15">IF(G22="","",(SUM(E22+F22+Q22)))</f>
        <v>7</v>
      </c>
      <c r="J22" s="6">
        <f>SUM(G$21:G22)</f>
        <v>57</v>
      </c>
      <c r="K22" s="6">
        <f>E$4-J22</f>
        <v>143</v>
      </c>
      <c r="L22" s="7">
        <f t="shared" ref="L22:L32" si="16">IF(G22="",0,T$21*(I22-F22-Q22))</f>
        <v>0</v>
      </c>
      <c r="M22" s="4">
        <f>G22</f>
        <v>57</v>
      </c>
      <c r="N22" s="117" t="str">
        <f>IF(L22=0,"",(M22/L22))</f>
        <v/>
      </c>
      <c r="O22" s="118"/>
      <c r="P22" s="36"/>
      <c r="Q22" s="8">
        <v>0</v>
      </c>
      <c r="R22" s="8">
        <v>0</v>
      </c>
      <c r="S22" s="8">
        <v>0</v>
      </c>
      <c r="T22" s="90" t="s">
        <v>57</v>
      </c>
      <c r="U22" s="91"/>
      <c r="V22" s="91"/>
      <c r="W22" s="92"/>
    </row>
    <row r="23" spans="2:23" ht="15" customHeight="1">
      <c r="B23" s="9">
        <v>41867</v>
      </c>
      <c r="C23" s="76" t="s">
        <v>52</v>
      </c>
      <c r="D23" s="8"/>
      <c r="E23" s="33">
        <v>3</v>
      </c>
      <c r="F23" s="37">
        <v>0</v>
      </c>
      <c r="G23" s="35">
        <v>30</v>
      </c>
      <c r="H23" s="4" t="e">
        <f>IF(G23="","",(IF(#REF!=0,"",(#REF!*G23*#REF!))))</f>
        <v>#REF!</v>
      </c>
      <c r="I23" s="7">
        <f t="shared" si="15"/>
        <v>3</v>
      </c>
      <c r="J23" s="6">
        <f>SUM(G$21:G23)</f>
        <v>87</v>
      </c>
      <c r="K23" s="6">
        <f>E$4-J23</f>
        <v>113</v>
      </c>
      <c r="L23" s="7">
        <f t="shared" si="16"/>
        <v>0</v>
      </c>
      <c r="M23" s="4">
        <f t="shared" ref="M23:M32" si="17">G23</f>
        <v>30</v>
      </c>
      <c r="N23" s="117" t="str">
        <f t="shared" ref="N23:N32" si="18">IF(L23=0,"",(M23/L23))</f>
        <v/>
      </c>
      <c r="O23" s="118"/>
      <c r="P23" s="36"/>
      <c r="Q23" s="8">
        <v>0</v>
      </c>
      <c r="R23" s="8">
        <v>0</v>
      </c>
      <c r="S23" s="8">
        <v>0</v>
      </c>
      <c r="T23" s="93"/>
      <c r="U23" s="94"/>
      <c r="V23" s="94"/>
      <c r="W23" s="95"/>
    </row>
    <row r="24" spans="2:23" ht="15" customHeight="1">
      <c r="B24" s="9">
        <v>41869</v>
      </c>
      <c r="C24" s="76" t="s">
        <v>58</v>
      </c>
      <c r="D24" s="74"/>
      <c r="E24" s="74">
        <v>8</v>
      </c>
      <c r="F24" s="74">
        <v>0</v>
      </c>
      <c r="G24" s="11">
        <v>71</v>
      </c>
      <c r="H24" s="4"/>
      <c r="I24" s="7">
        <f t="shared" ref="I24:I26" si="19">IF(G24="","",(SUM(E24+F24+Q24)))</f>
        <v>8</v>
      </c>
      <c r="J24" s="6">
        <f>SUM(G$21:G24)</f>
        <v>158</v>
      </c>
      <c r="K24" s="6">
        <f t="shared" ref="K24:K26" si="20">E$4-J24</f>
        <v>42</v>
      </c>
      <c r="L24" s="7">
        <f t="shared" ref="L24:L26" si="21">IF(G24="",0,T$21*(I24-F24-Q24))</f>
        <v>0</v>
      </c>
      <c r="M24" s="4">
        <f t="shared" ref="M24:M26" si="22">G24</f>
        <v>71</v>
      </c>
      <c r="N24" s="117" t="str">
        <f t="shared" ref="N24:N26" si="23">IF(L24=0,"",(M24/L24))</f>
        <v/>
      </c>
      <c r="O24" s="118"/>
      <c r="P24" s="36"/>
      <c r="Q24" s="74">
        <v>0</v>
      </c>
      <c r="R24" s="74">
        <v>0</v>
      </c>
      <c r="S24" s="74">
        <v>0</v>
      </c>
      <c r="T24" s="93"/>
      <c r="U24" s="94"/>
      <c r="V24" s="94"/>
      <c r="W24" s="95"/>
    </row>
    <row r="25" spans="2:23" ht="15" customHeight="1">
      <c r="B25" s="77">
        <v>41870</v>
      </c>
      <c r="C25" s="76" t="s">
        <v>58</v>
      </c>
      <c r="D25" s="74"/>
      <c r="E25" s="74">
        <v>4</v>
      </c>
      <c r="F25" s="74">
        <v>0</v>
      </c>
      <c r="G25" s="11">
        <v>39</v>
      </c>
      <c r="H25" s="4"/>
      <c r="I25" s="7">
        <f t="shared" si="19"/>
        <v>4</v>
      </c>
      <c r="J25" s="6">
        <f>SUM(G$21:G25)</f>
        <v>197</v>
      </c>
      <c r="K25" s="6">
        <f t="shared" si="20"/>
        <v>3</v>
      </c>
      <c r="L25" s="7">
        <f t="shared" si="21"/>
        <v>0</v>
      </c>
      <c r="M25" s="4">
        <f t="shared" si="22"/>
        <v>39</v>
      </c>
      <c r="N25" s="117" t="str">
        <f t="shared" si="23"/>
        <v/>
      </c>
      <c r="O25" s="118"/>
      <c r="P25" s="36"/>
      <c r="Q25" s="74">
        <v>0</v>
      </c>
      <c r="R25" s="74">
        <v>0</v>
      </c>
      <c r="S25" s="74">
        <v>0</v>
      </c>
      <c r="T25" s="173" t="s">
        <v>59</v>
      </c>
      <c r="U25" s="174"/>
      <c r="V25" s="174"/>
      <c r="W25" s="175"/>
    </row>
    <row r="26" spans="2:23" ht="15" customHeight="1">
      <c r="B26" s="9"/>
      <c r="C26" s="12"/>
      <c r="D26" s="74"/>
      <c r="E26" s="74"/>
      <c r="F26" s="74"/>
      <c r="G26" s="11"/>
      <c r="H26" s="4"/>
      <c r="I26" s="7" t="str">
        <f t="shared" si="19"/>
        <v/>
      </c>
      <c r="J26" s="6">
        <f>SUM(G$21:G26)</f>
        <v>197</v>
      </c>
      <c r="K26" s="6">
        <f t="shared" si="20"/>
        <v>3</v>
      </c>
      <c r="L26" s="7">
        <f t="shared" si="21"/>
        <v>0</v>
      </c>
      <c r="M26" s="4">
        <f t="shared" si="22"/>
        <v>0</v>
      </c>
      <c r="N26" s="117" t="str">
        <f t="shared" si="23"/>
        <v/>
      </c>
      <c r="O26" s="118"/>
      <c r="P26" s="36"/>
      <c r="Q26" s="74"/>
      <c r="R26" s="74"/>
      <c r="S26" s="74"/>
      <c r="T26" s="90" t="s">
        <v>60</v>
      </c>
      <c r="U26" s="91"/>
      <c r="V26" s="91"/>
      <c r="W26" s="92"/>
    </row>
    <row r="27" spans="2:23" ht="15" customHeight="1">
      <c r="B27" s="9"/>
      <c r="C27" s="12"/>
      <c r="D27" s="74"/>
      <c r="E27" s="74"/>
      <c r="F27" s="74"/>
      <c r="G27" s="11"/>
      <c r="H27" s="4"/>
      <c r="I27" s="7" t="str">
        <f t="shared" ref="I27" si="24">IF(G27="","",(SUM(E27+F27+Q27)))</f>
        <v/>
      </c>
      <c r="J27" s="6">
        <f>SUM(G$21:G27)</f>
        <v>197</v>
      </c>
      <c r="K27" s="6">
        <f t="shared" ref="K27" si="25">E$4-J27</f>
        <v>3</v>
      </c>
      <c r="L27" s="7">
        <f t="shared" ref="L27" si="26">IF(G27="",0,T$21*(I27-F27-Q27))</f>
        <v>0</v>
      </c>
      <c r="M27" s="4">
        <f t="shared" ref="M27" si="27">G27</f>
        <v>0</v>
      </c>
      <c r="N27" s="117" t="str">
        <f t="shared" ref="N27" si="28">IF(L27=0,"",(M27/L27))</f>
        <v/>
      </c>
      <c r="O27" s="118"/>
      <c r="P27" s="36"/>
      <c r="Q27" s="74"/>
      <c r="R27" s="74"/>
      <c r="S27" s="74"/>
      <c r="T27" s="93"/>
      <c r="U27" s="94"/>
      <c r="V27" s="94"/>
      <c r="W27" s="95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197</v>
      </c>
      <c r="K28" s="6">
        <f>E$4-J28</f>
        <v>3</v>
      </c>
      <c r="L28" s="7">
        <f t="shared" si="16"/>
        <v>0</v>
      </c>
      <c r="M28" s="4">
        <f t="shared" si="17"/>
        <v>0</v>
      </c>
      <c r="N28" s="117" t="str">
        <f t="shared" si="18"/>
        <v/>
      </c>
      <c r="O28" s="118"/>
      <c r="P28" s="36"/>
      <c r="Q28" s="8"/>
      <c r="R28" s="8"/>
      <c r="S28" s="8"/>
      <c r="T28" s="93"/>
      <c r="U28" s="94"/>
      <c r="V28" s="94"/>
      <c r="W28" s="95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197</v>
      </c>
      <c r="K29" s="6">
        <f t="shared" ref="K29:K32" si="29">E$4-J29</f>
        <v>3</v>
      </c>
      <c r="L29" s="7">
        <f t="shared" si="16"/>
        <v>0</v>
      </c>
      <c r="M29" s="4">
        <f t="shared" si="17"/>
        <v>0</v>
      </c>
      <c r="N29" s="117" t="str">
        <f t="shared" si="18"/>
        <v/>
      </c>
      <c r="O29" s="118"/>
      <c r="P29" s="36"/>
      <c r="Q29" s="8"/>
      <c r="R29" s="8"/>
      <c r="S29" s="8"/>
      <c r="T29" s="93"/>
      <c r="U29" s="94"/>
      <c r="V29" s="94"/>
      <c r="W29" s="9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197</v>
      </c>
      <c r="K30" s="6">
        <f t="shared" si="29"/>
        <v>3</v>
      </c>
      <c r="L30" s="7">
        <f t="shared" si="16"/>
        <v>0</v>
      </c>
      <c r="M30" s="4">
        <f t="shared" si="17"/>
        <v>0</v>
      </c>
      <c r="N30" s="117" t="str">
        <f t="shared" si="18"/>
        <v/>
      </c>
      <c r="O30" s="118"/>
      <c r="P30" s="36"/>
      <c r="Q30" s="8"/>
      <c r="R30" s="8"/>
      <c r="S30" s="8"/>
      <c r="T30" s="93"/>
      <c r="U30" s="94"/>
      <c r="V30" s="94"/>
      <c r="W30" s="95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197</v>
      </c>
      <c r="K31" s="6">
        <f t="shared" si="29"/>
        <v>3</v>
      </c>
      <c r="L31" s="7">
        <f t="shared" si="16"/>
        <v>0</v>
      </c>
      <c r="M31" s="4">
        <f t="shared" si="17"/>
        <v>0</v>
      </c>
      <c r="N31" s="117" t="str">
        <f t="shared" si="18"/>
        <v/>
      </c>
      <c r="O31" s="118"/>
      <c r="P31" s="36"/>
      <c r="Q31" s="33"/>
      <c r="R31" s="33"/>
      <c r="S31" s="33"/>
      <c r="T31" s="93"/>
      <c r="U31" s="94"/>
      <c r="V31" s="94"/>
      <c r="W31" s="95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197</v>
      </c>
      <c r="K32" s="6">
        <f t="shared" si="29"/>
        <v>3</v>
      </c>
      <c r="L32" s="7">
        <f t="shared" si="16"/>
        <v>0</v>
      </c>
      <c r="M32" s="4">
        <f t="shared" si="17"/>
        <v>0</v>
      </c>
      <c r="N32" s="117" t="str">
        <f t="shared" si="18"/>
        <v/>
      </c>
      <c r="O32" s="118"/>
      <c r="P32" s="36"/>
      <c r="Q32" s="33"/>
      <c r="R32" s="33"/>
      <c r="S32" s="33"/>
      <c r="T32" s="93"/>
      <c r="U32" s="94"/>
      <c r="V32" s="94"/>
      <c r="W32" s="95"/>
    </row>
    <row r="33" spans="2:23" ht="15" customHeight="1">
      <c r="B33" s="102" t="s">
        <v>20</v>
      </c>
      <c r="C33" s="103"/>
      <c r="D33" s="68"/>
      <c r="E33" s="68"/>
      <c r="F33" s="68"/>
      <c r="G33" s="69">
        <f>SUM(G22:G32)</f>
        <v>197</v>
      </c>
      <c r="H33" s="63"/>
      <c r="I33" s="66"/>
      <c r="J33" s="65"/>
      <c r="K33" s="65"/>
      <c r="L33" s="66">
        <f>SUM(L22:L32)</f>
        <v>0</v>
      </c>
      <c r="M33" s="63">
        <f>SUM(M22:M32)</f>
        <v>197</v>
      </c>
      <c r="N33" s="97" t="e">
        <f>SUM(M33/L33)</f>
        <v>#DIV/0!</v>
      </c>
      <c r="O33" s="98"/>
      <c r="P33" s="67"/>
      <c r="Q33" s="68"/>
      <c r="R33" s="68"/>
      <c r="S33" s="68">
        <f>SUM(S22:S32)</f>
        <v>0</v>
      </c>
      <c r="T33" s="132"/>
      <c r="U33" s="133"/>
      <c r="V33" s="133"/>
      <c r="W33" s="134"/>
    </row>
    <row r="34" spans="2:23" s="13" customFormat="1" ht="15.75" thickBot="1">
      <c r="B34" s="139" t="s">
        <v>54</v>
      </c>
      <c r="C34" s="140"/>
      <c r="D34" s="140"/>
      <c r="E34" s="140"/>
      <c r="F34" s="140"/>
      <c r="G34" s="141"/>
      <c r="H34" s="141"/>
      <c r="I34" s="141"/>
      <c r="J34" s="141"/>
      <c r="K34" s="141"/>
      <c r="L34" s="140"/>
      <c r="M34" s="140"/>
      <c r="N34" s="140"/>
      <c r="O34" s="140"/>
      <c r="P34" s="140"/>
      <c r="Q34" s="140"/>
      <c r="R34" s="140"/>
      <c r="S34" s="140"/>
      <c r="T34" s="141"/>
      <c r="U34" s="141"/>
      <c r="V34" s="141"/>
      <c r="W34" s="142"/>
    </row>
    <row r="35" spans="2:23" ht="15" customHeight="1">
      <c r="B35" s="106" t="s">
        <v>45</v>
      </c>
      <c r="C35" s="107"/>
      <c r="D35" s="107"/>
      <c r="E35" s="107"/>
      <c r="F35" s="108"/>
      <c r="G35" s="54"/>
      <c r="H35" s="52" t="str">
        <f>IF(G35="","",(IF(#REF!=0,"",(#REF!*G35*#REF!))))</f>
        <v/>
      </c>
      <c r="I35" s="53"/>
      <c r="J35" s="52"/>
      <c r="K35" s="52">
        <f>E$4</f>
        <v>200</v>
      </c>
      <c r="L35" s="84"/>
      <c r="M35" s="85"/>
      <c r="N35" s="85"/>
      <c r="O35" s="85"/>
      <c r="P35" s="85"/>
      <c r="Q35" s="85"/>
      <c r="R35" s="85"/>
      <c r="S35" s="86"/>
      <c r="T35" s="60"/>
      <c r="U35" s="59"/>
      <c r="V35" s="72">
        <f>SUM(F36:F46)</f>
        <v>0</v>
      </c>
      <c r="W35" s="73" t="e">
        <f>U35/V35</f>
        <v>#DIV/0!</v>
      </c>
    </row>
    <row r="36" spans="2:23" ht="15" customHeight="1">
      <c r="B36" s="32"/>
      <c r="C36" s="40"/>
      <c r="D36" s="33"/>
      <c r="E36" s="33"/>
      <c r="F36" s="34"/>
      <c r="G36" s="35"/>
      <c r="H36" s="4" t="str">
        <f>IF(G36="","",(IF(#REF!=0,"",(#REF!*G36*#REF!))))</f>
        <v/>
      </c>
      <c r="I36" s="5" t="str">
        <f t="shared" ref="I36:I47" si="30">IF(G36="","",(SUM(E36+F36+Q36)))</f>
        <v/>
      </c>
      <c r="J36" s="6">
        <f>SUM(G$35:G36)</f>
        <v>0</v>
      </c>
      <c r="K36" s="6">
        <f>E$4-J36</f>
        <v>200</v>
      </c>
      <c r="L36" s="7">
        <f t="shared" ref="L36:L46" si="31">IF(G36="",0,T$21*(I36-F36-Q36))</f>
        <v>0</v>
      </c>
      <c r="M36" s="4">
        <f>G36</f>
        <v>0</v>
      </c>
      <c r="N36" s="117" t="str">
        <f>IF(L36=0,"",(M36/L36))</f>
        <v/>
      </c>
      <c r="O36" s="118"/>
      <c r="P36" s="36"/>
      <c r="Q36" s="33"/>
      <c r="R36" s="33"/>
      <c r="S36" s="33"/>
      <c r="T36" s="81"/>
      <c r="U36" s="82"/>
      <c r="V36" s="82"/>
      <c r="W36" s="83"/>
    </row>
    <row r="37" spans="2:23" ht="15" customHeight="1">
      <c r="B37" s="32"/>
      <c r="C37" s="40"/>
      <c r="D37" s="33"/>
      <c r="E37" s="33"/>
      <c r="F37" s="37"/>
      <c r="G37" s="35"/>
      <c r="H37" s="4" t="str">
        <f>IF(G37="","",(IF(#REF!=0,"",(#REF!*G37*#REF!))))</f>
        <v/>
      </c>
      <c r="I37" s="5" t="str">
        <f t="shared" si="30"/>
        <v/>
      </c>
      <c r="J37" s="6">
        <f>SUM(G$35:G37)</f>
        <v>0</v>
      </c>
      <c r="K37" s="6">
        <f>E$4-J37</f>
        <v>200</v>
      </c>
      <c r="L37" s="7">
        <f t="shared" si="31"/>
        <v>0</v>
      </c>
      <c r="M37" s="4">
        <f t="shared" ref="M37:M46" si="32">G37</f>
        <v>0</v>
      </c>
      <c r="N37" s="117" t="str">
        <f t="shared" ref="N37:N46" si="33">IF(L37=0,"",(M37/L37))</f>
        <v/>
      </c>
      <c r="O37" s="118"/>
      <c r="P37" s="36"/>
      <c r="Q37" s="33"/>
      <c r="R37" s="33"/>
      <c r="S37" s="33"/>
      <c r="T37" s="81"/>
      <c r="U37" s="82"/>
      <c r="V37" s="82"/>
      <c r="W37" s="83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4">IF(G38="","",(SUM(E38+F38+Q38)))</f>
        <v/>
      </c>
      <c r="J38" s="6">
        <f>SUM(G$35:G38)</f>
        <v>0</v>
      </c>
      <c r="K38" s="6">
        <f t="shared" ref="K38:K40" si="35">E$4-J38</f>
        <v>200</v>
      </c>
      <c r="L38" s="7">
        <f t="shared" ref="L38:L40" si="36">IF(G38="",0,T$21*(I38-F38-Q38))</f>
        <v>0</v>
      </c>
      <c r="M38" s="4">
        <f t="shared" ref="M38:M40" si="37">G38</f>
        <v>0</v>
      </c>
      <c r="N38" s="117" t="str">
        <f t="shared" ref="N38:N40" si="38">IF(L38=0,"",(M38/L38))</f>
        <v/>
      </c>
      <c r="O38" s="118"/>
      <c r="P38" s="36"/>
      <c r="Q38" s="33"/>
      <c r="R38" s="33"/>
      <c r="S38" s="33"/>
      <c r="T38" s="81"/>
      <c r="U38" s="82"/>
      <c r="V38" s="82"/>
      <c r="W38" s="83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4"/>
        <v/>
      </c>
      <c r="J39" s="6">
        <f>SUM(G$35:G39)</f>
        <v>0</v>
      </c>
      <c r="K39" s="6">
        <f t="shared" si="35"/>
        <v>200</v>
      </c>
      <c r="L39" s="7">
        <f t="shared" si="36"/>
        <v>0</v>
      </c>
      <c r="M39" s="4">
        <f t="shared" si="37"/>
        <v>0</v>
      </c>
      <c r="N39" s="117" t="str">
        <f t="shared" si="38"/>
        <v/>
      </c>
      <c r="O39" s="118"/>
      <c r="P39" s="36"/>
      <c r="Q39" s="33"/>
      <c r="R39" s="33"/>
      <c r="S39" s="33"/>
      <c r="T39" s="81"/>
      <c r="U39" s="82"/>
      <c r="V39" s="82"/>
      <c r="W39" s="83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4"/>
        <v/>
      </c>
      <c r="J40" s="6">
        <f>SUM(G$35:G40)</f>
        <v>0</v>
      </c>
      <c r="K40" s="6">
        <f t="shared" si="35"/>
        <v>200</v>
      </c>
      <c r="L40" s="7">
        <f t="shared" si="36"/>
        <v>0</v>
      </c>
      <c r="M40" s="4">
        <f t="shared" si="37"/>
        <v>0</v>
      </c>
      <c r="N40" s="117" t="str">
        <f t="shared" si="38"/>
        <v/>
      </c>
      <c r="O40" s="118"/>
      <c r="P40" s="36"/>
      <c r="Q40" s="33"/>
      <c r="R40" s="33"/>
      <c r="S40" s="33"/>
      <c r="T40" s="81"/>
      <c r="U40" s="82"/>
      <c r="V40" s="82"/>
      <c r="W40" s="83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0"/>
        <v/>
      </c>
      <c r="J41" s="6">
        <f>SUM(G$35:G41)</f>
        <v>0</v>
      </c>
      <c r="K41" s="6">
        <f>E$4-J41</f>
        <v>200</v>
      </c>
      <c r="L41" s="7">
        <f t="shared" si="31"/>
        <v>0</v>
      </c>
      <c r="M41" s="4">
        <f t="shared" si="32"/>
        <v>0</v>
      </c>
      <c r="N41" s="117" t="str">
        <f t="shared" si="33"/>
        <v/>
      </c>
      <c r="O41" s="118"/>
      <c r="P41" s="36"/>
      <c r="Q41" s="33"/>
      <c r="R41" s="33"/>
      <c r="S41" s="33"/>
      <c r="T41" s="81"/>
      <c r="U41" s="82"/>
      <c r="V41" s="82"/>
      <c r="W41" s="83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0"/>
        <v/>
      </c>
      <c r="J42" s="6">
        <f>SUM(G$35:G42)</f>
        <v>0</v>
      </c>
      <c r="K42" s="6">
        <f t="shared" ref="K42:K46" si="39">E$4-J42</f>
        <v>200</v>
      </c>
      <c r="L42" s="7">
        <f t="shared" si="31"/>
        <v>0</v>
      </c>
      <c r="M42" s="4">
        <f t="shared" si="32"/>
        <v>0</v>
      </c>
      <c r="N42" s="117" t="str">
        <f t="shared" si="33"/>
        <v/>
      </c>
      <c r="O42" s="118"/>
      <c r="P42" s="36"/>
      <c r="Q42" s="33"/>
      <c r="R42" s="33"/>
      <c r="S42" s="33"/>
      <c r="T42" s="81"/>
      <c r="U42" s="82"/>
      <c r="V42" s="82"/>
      <c r="W42" s="83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0">IF(G43="","",(SUM(E43+F43+Q43)))</f>
        <v/>
      </c>
      <c r="J43" s="6">
        <f>SUM(G$35:G43)</f>
        <v>0</v>
      </c>
      <c r="K43" s="6">
        <f t="shared" ref="K43" si="41">E$4-J43</f>
        <v>200</v>
      </c>
      <c r="L43" s="7">
        <f t="shared" ref="L43" si="42">IF(G43="",0,T$21*(I43-F43-Q43))</f>
        <v>0</v>
      </c>
      <c r="M43" s="4">
        <f t="shared" ref="M43" si="43">G43</f>
        <v>0</v>
      </c>
      <c r="N43" s="117" t="str">
        <f t="shared" ref="N43" si="44">IF(L43=0,"",(M43/L43))</f>
        <v/>
      </c>
      <c r="O43" s="118"/>
      <c r="P43" s="36"/>
      <c r="Q43" s="33"/>
      <c r="R43" s="33"/>
      <c r="S43" s="33"/>
      <c r="T43" s="81"/>
      <c r="U43" s="82"/>
      <c r="V43" s="82"/>
      <c r="W43" s="83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0"/>
        <v/>
      </c>
      <c r="J44" s="6">
        <f>SUM(G$35:G44)</f>
        <v>0</v>
      </c>
      <c r="K44" s="6">
        <f t="shared" si="39"/>
        <v>200</v>
      </c>
      <c r="L44" s="7">
        <f t="shared" si="31"/>
        <v>0</v>
      </c>
      <c r="M44" s="4">
        <f t="shared" si="32"/>
        <v>0</v>
      </c>
      <c r="N44" s="117" t="str">
        <f t="shared" si="33"/>
        <v/>
      </c>
      <c r="O44" s="118"/>
      <c r="P44" s="36"/>
      <c r="Q44" s="33"/>
      <c r="R44" s="33"/>
      <c r="S44" s="33"/>
      <c r="T44" s="81"/>
      <c r="U44" s="82"/>
      <c r="V44" s="82"/>
      <c r="W44" s="83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0"/>
        <v/>
      </c>
      <c r="J45" s="6">
        <f>SUM(G$35:G45)</f>
        <v>0</v>
      </c>
      <c r="K45" s="6">
        <f t="shared" si="39"/>
        <v>200</v>
      </c>
      <c r="L45" s="7">
        <f t="shared" si="31"/>
        <v>0</v>
      </c>
      <c r="M45" s="4">
        <f t="shared" si="32"/>
        <v>0</v>
      </c>
      <c r="N45" s="117" t="str">
        <f t="shared" si="33"/>
        <v/>
      </c>
      <c r="O45" s="118"/>
      <c r="P45" s="36"/>
      <c r="Q45" s="33"/>
      <c r="R45" s="33"/>
      <c r="S45" s="33"/>
      <c r="T45" s="81"/>
      <c r="U45" s="82"/>
      <c r="V45" s="82"/>
      <c r="W45" s="83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0"/>
        <v/>
      </c>
      <c r="J46" s="6">
        <f>SUM(G$35:G46)</f>
        <v>0</v>
      </c>
      <c r="K46" s="6">
        <f t="shared" si="39"/>
        <v>200</v>
      </c>
      <c r="L46" s="7">
        <f t="shared" si="31"/>
        <v>0</v>
      </c>
      <c r="M46" s="4">
        <f t="shared" si="32"/>
        <v>0</v>
      </c>
      <c r="N46" s="117" t="str">
        <f t="shared" si="33"/>
        <v/>
      </c>
      <c r="O46" s="118"/>
      <c r="P46" s="36"/>
      <c r="Q46" s="33"/>
      <c r="R46" s="33"/>
      <c r="S46" s="33"/>
      <c r="T46" s="81"/>
      <c r="U46" s="82"/>
      <c r="V46" s="82"/>
      <c r="W46" s="83"/>
    </row>
    <row r="47" spans="2:23" ht="15" customHeight="1">
      <c r="B47" s="102" t="s">
        <v>20</v>
      </c>
      <c r="C47" s="103"/>
      <c r="D47" s="68"/>
      <c r="E47" s="68"/>
      <c r="F47" s="68"/>
      <c r="G47" s="69"/>
      <c r="H47" s="63" t="str">
        <f>IF(G47="","",(IF(#REF!=0,"",(#REF!*G47*#REF!))))</f>
        <v/>
      </c>
      <c r="I47" s="64" t="str">
        <f t="shared" si="30"/>
        <v/>
      </c>
      <c r="J47" s="65"/>
      <c r="K47" s="65"/>
      <c r="L47" s="66">
        <f>SUM(L36:L46)</f>
        <v>0</v>
      </c>
      <c r="M47" s="63">
        <f>SUM(M36:M46)</f>
        <v>0</v>
      </c>
      <c r="N47" s="97" t="e">
        <f>SUM(M47/L47)</f>
        <v>#DIV/0!</v>
      </c>
      <c r="O47" s="98"/>
      <c r="P47" s="67"/>
      <c r="Q47" s="68"/>
      <c r="R47" s="68"/>
      <c r="S47" s="68">
        <f>SUM(S36:S46)</f>
        <v>0</v>
      </c>
      <c r="T47" s="132"/>
      <c r="U47" s="133"/>
      <c r="V47" s="133"/>
      <c r="W47" s="134"/>
    </row>
    <row r="48" spans="2:23" s="13" customFormat="1" ht="30" customHeight="1">
      <c r="B48" s="41"/>
      <c r="C48" s="42"/>
      <c r="D48" s="43"/>
      <c r="E48" s="43"/>
      <c r="F48" s="43"/>
      <c r="G48" s="44"/>
      <c r="H48" s="14"/>
      <c r="I48" s="15"/>
      <c r="J48" s="16"/>
      <c r="K48" s="16"/>
      <c r="L48" s="17"/>
      <c r="M48" s="164" t="s">
        <v>35</v>
      </c>
      <c r="N48" s="164"/>
      <c r="O48" s="164"/>
      <c r="P48" s="164"/>
      <c r="Q48" s="164"/>
      <c r="R48" s="164"/>
      <c r="S48" s="164"/>
      <c r="T48" s="164"/>
      <c r="U48" s="164"/>
      <c r="V48" s="164"/>
      <c r="W48" s="165"/>
    </row>
    <row r="49" spans="2:23" s="13" customFormat="1" ht="27" customHeight="1">
      <c r="B49" s="169" t="s">
        <v>20</v>
      </c>
      <c r="C49" s="170"/>
      <c r="D49" s="170"/>
      <c r="E49" s="170"/>
      <c r="F49" s="171"/>
      <c r="G49" s="170"/>
      <c r="H49" s="2"/>
      <c r="I49" s="45" t="s">
        <v>26</v>
      </c>
      <c r="J49" s="162" t="s">
        <v>33</v>
      </c>
      <c r="K49" s="163"/>
      <c r="L49" s="46" t="s">
        <v>34</v>
      </c>
      <c r="M49" s="166" t="s">
        <v>38</v>
      </c>
      <c r="N49" s="166"/>
      <c r="O49" s="166" t="s">
        <v>40</v>
      </c>
      <c r="P49" s="166"/>
      <c r="Q49" s="166"/>
      <c r="R49" s="166" t="s">
        <v>39</v>
      </c>
      <c r="S49" s="166"/>
      <c r="T49" s="167" t="s">
        <v>13</v>
      </c>
      <c r="U49" s="167"/>
      <c r="V49" s="167" t="s">
        <v>12</v>
      </c>
      <c r="W49" s="168"/>
    </row>
    <row r="50" spans="2:23" ht="18" customHeight="1">
      <c r="B50" s="158" t="s">
        <v>36</v>
      </c>
      <c r="C50" s="159"/>
      <c r="D50" s="159"/>
      <c r="E50" s="159"/>
      <c r="F50" s="93">
        <v>197</v>
      </c>
      <c r="G50" s="172"/>
      <c r="H50" s="2"/>
      <c r="I50" s="47">
        <v>1</v>
      </c>
      <c r="J50" s="100" t="s">
        <v>41</v>
      </c>
      <c r="K50" s="101"/>
      <c r="L50" s="48" t="e">
        <f>#REF!</f>
        <v>#REF!</v>
      </c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9"/>
    </row>
    <row r="51" spans="2:23" ht="18" customHeight="1">
      <c r="B51" s="158" t="s">
        <v>31</v>
      </c>
      <c r="C51" s="159"/>
      <c r="D51" s="159"/>
      <c r="E51" s="159"/>
      <c r="F51" s="93">
        <v>210</v>
      </c>
      <c r="G51" s="172"/>
      <c r="H51" s="2"/>
      <c r="I51" s="47">
        <v>2</v>
      </c>
      <c r="J51" s="100" t="s">
        <v>14</v>
      </c>
      <c r="K51" s="101"/>
      <c r="L51" s="48" t="e">
        <f>#REF!</f>
        <v>#REF!</v>
      </c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9"/>
    </row>
    <row r="52" spans="2:23" ht="18" customHeight="1">
      <c r="B52" s="158" t="s">
        <v>32</v>
      </c>
      <c r="C52" s="159"/>
      <c r="D52" s="159"/>
      <c r="E52" s="159"/>
      <c r="F52" s="93">
        <v>0</v>
      </c>
      <c r="G52" s="172"/>
      <c r="H52" s="2"/>
      <c r="I52" s="47">
        <v>3</v>
      </c>
      <c r="J52" s="79" t="s">
        <v>42</v>
      </c>
      <c r="K52" s="80"/>
      <c r="L52" s="48" t="e">
        <f>#REF!</f>
        <v>#REF!</v>
      </c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9"/>
    </row>
    <row r="53" spans="2:23" ht="18" customHeight="1">
      <c r="B53" s="160" t="s">
        <v>37</v>
      </c>
      <c r="C53" s="161"/>
      <c r="D53" s="161"/>
      <c r="E53" s="161"/>
      <c r="F53" s="93"/>
      <c r="G53" s="172"/>
      <c r="H53" s="2"/>
      <c r="I53" s="47">
        <v>4</v>
      </c>
      <c r="J53" s="100" t="s">
        <v>15</v>
      </c>
      <c r="K53" s="101"/>
      <c r="L53" s="48" t="e">
        <f>#REF!</f>
        <v>#REF!</v>
      </c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9"/>
    </row>
    <row r="54" spans="2:23" ht="32.25" customHeight="1" thickBot="1">
      <c r="B54" s="4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78" t="s">
        <v>43</v>
      </c>
      <c r="N54" s="78"/>
      <c r="O54" s="78"/>
      <c r="P54" s="78"/>
      <c r="Q54" s="78"/>
      <c r="R54" s="78"/>
      <c r="S54" s="78"/>
      <c r="T54" s="18"/>
      <c r="U54" s="18"/>
      <c r="V54" s="18"/>
      <c r="W54" s="19"/>
    </row>
    <row r="55" spans="2:23" ht="28.5" customHeight="1"/>
    <row r="56" spans="2:23" ht="20.25" customHeight="1"/>
  </sheetData>
  <mergeCells count="162">
    <mergeCell ref="N36:O36"/>
    <mergeCell ref="N12:O12"/>
    <mergeCell ref="N27:O27"/>
    <mergeCell ref="N43:O43"/>
    <mergeCell ref="N33:O33"/>
    <mergeCell ref="T43:W43"/>
    <mergeCell ref="T27:W27"/>
    <mergeCell ref="T12:W12"/>
    <mergeCell ref="T13:W13"/>
    <mergeCell ref="T14:W14"/>
    <mergeCell ref="T15:W15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  <mergeCell ref="T53:U53"/>
    <mergeCell ref="V50:W50"/>
    <mergeCell ref="B47:C47"/>
    <mergeCell ref="N46:O46"/>
    <mergeCell ref="N45:O45"/>
    <mergeCell ref="N44:O44"/>
    <mergeCell ref="N42:O42"/>
    <mergeCell ref="N41:O41"/>
    <mergeCell ref="N37:O37"/>
    <mergeCell ref="T40:W40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U2:W2"/>
    <mergeCell ref="U3:W3"/>
    <mergeCell ref="U4:W4"/>
    <mergeCell ref="R2:T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B33:C33"/>
    <mergeCell ref="Q5:Q6"/>
    <mergeCell ref="R5:R6"/>
    <mergeCell ref="S5:S6"/>
    <mergeCell ref="B35:F35"/>
    <mergeCell ref="L35:S35"/>
    <mergeCell ref="U5:U6"/>
    <mergeCell ref="V5:V6"/>
    <mergeCell ref="T28:W28"/>
    <mergeCell ref="T29:W29"/>
    <mergeCell ref="W5:W6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N19:O19"/>
    <mergeCell ref="T8:W8"/>
    <mergeCell ref="T9:W9"/>
    <mergeCell ref="V53:W53"/>
    <mergeCell ref="R53:S53"/>
    <mergeCell ref="M53:N53"/>
    <mergeCell ref="J50:K50"/>
    <mergeCell ref="T50:U50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2014-07-02T14:58:19Z</cp:lastPrinted>
  <dcterms:created xsi:type="dcterms:W3CDTF">2014-06-10T19:48:08Z</dcterms:created>
  <dcterms:modified xsi:type="dcterms:W3CDTF">2014-08-29T18:36:33Z</dcterms:modified>
</cp:coreProperties>
</file>