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<sst xmlns="http://schemas.openxmlformats.org/spreadsheetml/2006/main" count="146" uniqueCount="74">
  <si>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</si>
  <si>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</si>
  <si>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</si>
  <si>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</si>
  <si>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</si>
  <si>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</si>
  <si>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</si>
  <si>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</si>
  <si>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</si>
  <si>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</si>
  <si>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</si>
  <si>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</si>
  <si>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</si>
  <si>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</si>
  <si>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</si>
  <si>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</si>
  <si>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</si>
  <si>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</si>
  <si>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</si>
  <si>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</si>
  <si>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</si>
  <si>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</si>
  <si>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</si>
  <si>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</si>
  <si>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</si>
  <si>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</si>
  <si>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</si>
  <si>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</si>
  <si>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</si>
  <si>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</si>
  <si>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</si>
  <si>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</si>
  <si>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</si>
  <si>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</si>
  <si>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</si>
  <si>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</si>
  <si>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</si>
  <si>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</si>
  <si>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</si>
  <si>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</si>
  <si>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</si>
  <si>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</si>
  <si>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</si>
  <si>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</si>
  <si>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</si>
  <si>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</si>
  <si>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</si>
  <si>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</si>
  <si>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</si>
  <si>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</si>
  <si>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</si>
  <si>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</si>
  <si>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</si>
  <si>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</si>
  <si>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</si>
  <si>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</si>
  <si>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</si>
  <si>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</si>
  <si>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</si>
  <si>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</si>
  <si>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</si>
  <si>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S20S20002</t>
  </si>
  <si>
    <t>A02002-0068</t>
  </si>
  <si>
    <t>A</t>
  </si>
  <si>
    <t>B</t>
  </si>
  <si>
    <t>C</t>
  </si>
  <si>
    <t>Machine #  OKUMA</t>
  </si>
  <si>
    <t>BJ</t>
  </si>
  <si>
    <t>Routing:        HOLD IN CNC AREA</t>
  </si>
  <si>
    <t>JO</t>
  </si>
  <si>
    <t>JOB OUT</t>
  </si>
  <si>
    <t>No parts @mach -MR</t>
  </si>
  <si>
    <t>9/16/14 MR</t>
  </si>
  <si>
    <t>7.01 MIN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</si>
</sst>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>
        <v>232694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346763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175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1" t="s">
        <v>57</v>
      </c>
      <c r="S7" s="241"/>
      <c r="T7" s="241"/>
      <c r="U7" s="204" t="s">
        <v>72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41" t="s">
        <v>58</v>
      </c>
      <c r="S8" s="241"/>
      <c r="T8" s="241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175</v>
      </c>
      <c r="L12" s="154" t="s">
        <v>55</v>
      </c>
      <c r="M12" s="155"/>
      <c r="N12" s="154" t="s">
        <v>73</v>
      </c>
      <c r="O12" s="156"/>
      <c r="P12" s="70"/>
      <c r="Q12" s="70"/>
      <c r="R12" s="70" t="s">
        <v>63</v>
      </c>
      <c r="S12" s="71"/>
      <c r="T12" s="72">
        <v>7</v>
      </c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41894</v>
      </c>
      <c r="C13" s="30" t="s">
        <v>67</v>
      </c>
      <c r="D13" s="30"/>
      <c r="E13" s="30">
        <v>4.5</v>
      </c>
      <c r="F13" s="80">
        <v>3</v>
      </c>
      <c r="G13" s="32">
        <v>42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42</v>
      </c>
      <c r="K13" s="6">
        <f>E$4-J13</f>
        <v>133</v>
      </c>
      <c r="L13" s="7">
        <f t="shared" ref="L13:L23" si="1">IF(G13="",0,$T$12*(I13-F13-Q13))</f>
        <v>31.5</v>
      </c>
      <c r="M13" s="4">
        <f>G13</f>
        <v>42</v>
      </c>
      <c r="N13" s="135">
        <f>IF(L13=0,"",(M13/L13))</f>
        <v>1.3333333333333333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41897</v>
      </c>
      <c r="C14" s="30" t="s">
        <v>67</v>
      </c>
      <c r="D14" s="30"/>
      <c r="E14" s="30">
        <v>8</v>
      </c>
      <c r="F14" s="81">
        <v>0</v>
      </c>
      <c r="G14" s="32">
        <v>53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95</v>
      </c>
      <c r="K14" s="6">
        <f>E$4-J14</f>
        <v>80</v>
      </c>
      <c r="L14" s="7">
        <f t="shared" si="1"/>
        <v>56</v>
      </c>
      <c r="M14" s="4">
        <f t="shared" ref="M14:M23" si="4">G14</f>
        <v>53</v>
      </c>
      <c r="N14" s="135">
        <f t="shared" ref="N14:N23" si="5">IF(L14=0,"",(M14/L14))</f>
        <v>0.9464285714285714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41897</v>
      </c>
      <c r="C15" s="30" t="s">
        <v>69</v>
      </c>
      <c r="D15" s="30"/>
      <c r="E15" s="30">
        <v>5</v>
      </c>
      <c r="F15" s="81">
        <v>0</v>
      </c>
      <c r="G15" s="32">
        <v>32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127</v>
      </c>
      <c r="K15" s="6">
        <f>E$4-J15</f>
        <v>48</v>
      </c>
      <c r="L15" s="7">
        <f t="shared" si="1"/>
        <v>35</v>
      </c>
      <c r="M15" s="4">
        <f t="shared" si="4"/>
        <v>32</v>
      </c>
      <c r="N15" s="135">
        <f t="shared" si="5"/>
        <v>0.91428571428571426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41898</v>
      </c>
      <c r="C16" s="35" t="s">
        <v>67</v>
      </c>
      <c r="D16" s="50"/>
      <c r="E16" s="50">
        <v>8</v>
      </c>
      <c r="F16" s="82">
        <v>0</v>
      </c>
      <c r="G16" s="10">
        <v>47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174</v>
      </c>
      <c r="K16" s="6">
        <f t="shared" ref="K16:K24" si="8">E$4-J16</f>
        <v>1</v>
      </c>
      <c r="L16" s="7">
        <f t="shared" si="1"/>
        <v>56</v>
      </c>
      <c r="M16" s="4">
        <f t="shared" si="4"/>
        <v>47</v>
      </c>
      <c r="N16" s="135">
        <f t="shared" si="5"/>
        <v>0.8392857142857143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174</v>
      </c>
      <c r="K17" s="6">
        <f t="shared" ref="K17" si="11">E$4-J17</f>
        <v>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174</v>
      </c>
      <c r="K18" s="6">
        <f t="shared" ref="K18:K20" si="17">E$4-J18</f>
        <v>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174</v>
      </c>
      <c r="K19" s="6">
        <f t="shared" si="17"/>
        <v>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174</v>
      </c>
      <c r="K20" s="6">
        <f t="shared" si="17"/>
        <v>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174</v>
      </c>
      <c r="K21" s="6">
        <f t="shared" si="8"/>
        <v>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174</v>
      </c>
      <c r="K22" s="6">
        <f t="shared" si="8"/>
        <v>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174</v>
      </c>
      <c r="K23" s="6">
        <f t="shared" si="8"/>
        <v>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25.5</v>
      </c>
      <c r="F24" s="62">
        <f>SUM(F13:F23)</f>
        <v>3</v>
      </c>
      <c r="G24" s="62">
        <f>SUM(G13:G23)</f>
        <v>174</v>
      </c>
      <c r="H24" s="84"/>
      <c r="I24" s="62">
        <f t="shared" si="0"/>
        <v>28.5</v>
      </c>
      <c r="J24" s="85">
        <f>J23</f>
        <v>174</v>
      </c>
      <c r="K24" s="85">
        <f t="shared" si="8"/>
        <v>1</v>
      </c>
      <c r="L24" s="86">
        <f>SUM(L13:L23)</f>
        <v>178.5</v>
      </c>
      <c r="M24" s="84">
        <f>SUM(M13:M23)</f>
        <v>174</v>
      </c>
      <c r="N24" s="142">
        <f>SUM(M24/L24)</f>
        <v>0.97478991596638653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68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175</v>
      </c>
      <c r="L26" s="154" t="s">
        <v>55</v>
      </c>
      <c r="M26" s="155"/>
      <c r="N26" s="154"/>
      <c r="O26" s="156"/>
      <c r="P26" s="70"/>
      <c r="Q26" s="70"/>
      <c r="R26" s="70" t="s">
        <v>64</v>
      </c>
      <c r="S26" s="71"/>
      <c r="T26" s="73"/>
      <c r="U26" s="74"/>
      <c r="V26" s="56">
        <f>SUM(F27:F37)</f>
        <v>1.5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41898</v>
      </c>
      <c r="C27" s="60" t="s">
        <v>69</v>
      </c>
      <c r="D27" s="8"/>
      <c r="E27" s="30">
        <v>2</v>
      </c>
      <c r="F27" s="31">
        <v>1.5</v>
      </c>
      <c r="G27" s="32">
        <v>64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64</v>
      </c>
      <c r="K27" s="6">
        <f>E$4-J27</f>
        <v>111</v>
      </c>
      <c r="L27" s="7">
        <f t="shared" ref="L27:L37" si="24">IF(G27="",0,T$26*(I27-F27-Q27))</f>
        <v>0</v>
      </c>
      <c r="M27" s="4">
        <f>G27</f>
        <v>64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41899</v>
      </c>
      <c r="C28" s="60" t="s">
        <v>67</v>
      </c>
      <c r="D28" s="8"/>
      <c r="E28" s="30">
        <v>3.5</v>
      </c>
      <c r="F28" s="34">
        <v>0</v>
      </c>
      <c r="G28" s="32">
        <v>132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196</v>
      </c>
      <c r="K28" s="6">
        <f>E$4-J28</f>
        <v>-21</v>
      </c>
      <c r="L28" s="7">
        <f t="shared" si="24"/>
        <v>0</v>
      </c>
      <c r="M28" s="4">
        <f t="shared" ref="M28:M37" si="27">G28</f>
        <v>132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70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196</v>
      </c>
      <c r="K29" s="6">
        <f t="shared" ref="K29:K31" si="32">E$4-J29</f>
        <v>-21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71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196</v>
      </c>
      <c r="K30" s="6">
        <f t="shared" si="32"/>
        <v>-21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196</v>
      </c>
      <c r="K31" s="6">
        <f t="shared" si="32"/>
        <v>-21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196</v>
      </c>
      <c r="K32" s="6">
        <f t="shared" ref="K32" si="39">E$4-J32</f>
        <v>-21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196</v>
      </c>
      <c r="K33" s="6">
        <f>E$4-J33</f>
        <v>-21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196</v>
      </c>
      <c r="K34" s="6">
        <f t="shared" ref="K34:K38" si="45">E$4-J34</f>
        <v>-21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196</v>
      </c>
      <c r="K35" s="6">
        <f t="shared" si="45"/>
        <v>-21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196</v>
      </c>
      <c r="K36" s="6">
        <f t="shared" si="45"/>
        <v>-21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196</v>
      </c>
      <c r="K37" s="6">
        <f t="shared" si="45"/>
        <v>-21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5.5</v>
      </c>
      <c r="F38" s="63">
        <f t="shared" si="47"/>
        <v>1.5</v>
      </c>
      <c r="G38" s="63">
        <f>SUM(G27:G37)</f>
        <v>196</v>
      </c>
      <c r="H38" s="84"/>
      <c r="I38" s="86">
        <f t="shared" ref="I38" si="48">IF(G38="","",(SUM(E38+F38+Q38)))</f>
        <v>7</v>
      </c>
      <c r="J38" s="85">
        <f>J37</f>
        <v>196</v>
      </c>
      <c r="K38" s="85">
        <f t="shared" si="45"/>
        <v>-21</v>
      </c>
      <c r="L38" s="86">
        <f>SUM(L27:L37)</f>
        <v>0</v>
      </c>
      <c r="M38" s="84">
        <f>SUM(M27:M37)</f>
        <v>196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175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175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175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195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196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174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2014-09-24T16:59:00Z</dcterms:modified>
</cp:coreProperties>
</file>