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H23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G24" l="1"/>
  <c r="AH24" s="1"/>
  <c r="AI52"/>
  <c r="AG52"/>
  <c r="AH52" s="1"/>
  <c r="AC57"/>
  <c r="AH37"/>
  <c r="AF38"/>
  <c r="AC59"/>
  <c r="AI24"/>
  <c r="AI38"/>
  <c r="AK38" s="1"/>
  <c r="AJ24"/>
  <c r="AJ38"/>
  <c r="AJ52"/>
  <c r="AK41"/>
  <c r="AK14"/>
  <c r="AK28"/>
  <c r="AF52"/>
  <c r="AF24"/>
  <c r="AE52"/>
  <c r="J23"/>
  <c r="AK52" l="1"/>
  <c r="AK24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<sst xmlns="http://schemas.openxmlformats.org/spreadsheetml/2006/main" count="146" uniqueCount="75">
  <si>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</si>
  <si>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</si>
  <si>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</si>
  <si>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</si>
  <si>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</si>
  <si>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</si>
  <si>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</si>
  <si>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</si>
  <si>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</si>
  <si>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</si>
  <si>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</si>
  <si>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</si>
  <si>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</si>
  <si>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</si>
  <si>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</si>
  <si>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</si>
  <si>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</si>
  <si>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</si>
  <si>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</si>
  <si>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</si>
  <si>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</si>
  <si>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</si>
  <si>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</si>
  <si>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</si>
  <si>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</si>
  <si>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</si>
  <si>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</si>
  <si>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</si>
  <si>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</si>
  <si>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</si>
  <si>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</si>
  <si>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</si>
  <si>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</si>
  <si>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</si>
  <si>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</si>
  <si>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</si>
  <si>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</si>
  <si>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</si>
  <si>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</si>
  <si>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</si>
  <si>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</si>
  <si>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</si>
  <si>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</si>
  <si>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</si>
  <si>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</si>
  <si>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</si>
  <si>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</si>
  <si>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</si>
  <si>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</si>
  <si>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</si>
  <si>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</si>
  <si>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</si>
  <si>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</si>
  <si>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</si>
  <si>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</si>
  <si>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</si>
  <si>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</si>
  <si>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</si>
  <si>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</si>
  <si>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</si>
  <si>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</si>
  <si>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S20S20002</t>
  </si>
  <si>
    <t>A02002-0068</t>
  </si>
  <si>
    <t>A</t>
  </si>
  <si>
    <t>B</t>
  </si>
  <si>
    <t>Routing:        STAYS IN CNC DEPT</t>
  </si>
  <si>
    <t>MR 9/16/14</t>
  </si>
  <si>
    <t>7.01 MIN</t>
  </si>
  <si>
    <t>Machine #  OKUMA</t>
  </si>
  <si>
    <t>JO</t>
  </si>
  <si>
    <t>BJ</t>
  </si>
  <si>
    <t>N/A</t>
  </si>
  <si>
    <t>JOB OUT</t>
  </si>
  <si>
    <t>No parts @ mach perMR</t>
  </si>
  <si>
    <t>This should be a S20S20002-10 pulling material.  Second operation should be a S20S20002 pulling the -10.  Anita corrected on 11/15/14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</si>
</sst>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2" sqref="B22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 t="s">
        <v>71</v>
      </c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352598</v>
      </c>
      <c r="F3" s="151"/>
      <c r="G3" s="152"/>
      <c r="H3" s="22"/>
      <c r="I3" s="25"/>
      <c r="J3" s="146" t="s">
        <v>25</v>
      </c>
      <c r="K3" s="147"/>
      <c r="L3" s="146" t="s">
        <v>62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75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 t="s">
        <v>66</v>
      </c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237" t="s">
        <v>57</v>
      </c>
      <c r="AP7" s="237"/>
      <c r="AQ7" s="237"/>
      <c r="AR7" s="146"/>
      <c r="AS7" s="149"/>
      <c r="AT7" s="184"/>
    </row>
    <row r="8" spans="2:46" ht="16.5" customHeight="1">
      <c r="B8" s="211" t="s">
        <v>74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237" t="s">
        <v>58</v>
      </c>
      <c r="AP8" s="237"/>
      <c r="AQ8" s="237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29" t="s">
        <v>59</v>
      </c>
      <c r="S9" s="229"/>
      <c r="T9" s="229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29" t="s">
        <v>59</v>
      </c>
      <c r="AP9" s="229"/>
      <c r="AQ9" s="229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68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75</v>
      </c>
      <c r="L12" s="170" t="s">
        <v>55</v>
      </c>
      <c r="M12" s="171"/>
      <c r="N12" s="170" t="s">
        <v>67</v>
      </c>
      <c r="O12" s="172"/>
      <c r="P12" s="70"/>
      <c r="Q12" s="70"/>
      <c r="R12" s="70" t="s">
        <v>63</v>
      </c>
      <c r="S12" s="71"/>
      <c r="T12" s="72">
        <v>7</v>
      </c>
      <c r="U12" s="72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41953</v>
      </c>
      <c r="C13" s="30" t="s">
        <v>69</v>
      </c>
      <c r="D13" s="30"/>
      <c r="E13" s="30">
        <v>0.5</v>
      </c>
      <c r="F13" s="80">
        <v>3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4</v>
      </c>
      <c r="K13" s="6">
        <f>E$4-J13</f>
        <v>71</v>
      </c>
      <c r="L13" s="7">
        <f t="shared" ref="L13:L23" si="1">IF(G13="",0,$T$12*(I13-F13-Q13))</f>
        <v>3.5</v>
      </c>
      <c r="M13" s="4">
        <f>G13</f>
        <v>4</v>
      </c>
      <c r="N13" s="110">
        <f>IF(L13=0,"",(M13/L13))</f>
        <v>1.1428571428571428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41954</v>
      </c>
      <c r="C14" s="30" t="s">
        <v>70</v>
      </c>
      <c r="D14" s="30"/>
      <c r="E14" s="30">
        <v>8</v>
      </c>
      <c r="F14" s="81">
        <v>0</v>
      </c>
      <c r="G14" s="32">
        <v>35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39</v>
      </c>
      <c r="K14" s="6">
        <f>E$4-J14</f>
        <v>36</v>
      </c>
      <c r="L14" s="7">
        <f t="shared" si="1"/>
        <v>56</v>
      </c>
      <c r="M14" s="4">
        <f t="shared" ref="M14:M23" si="4">G14</f>
        <v>35</v>
      </c>
      <c r="N14" s="110">
        <f t="shared" ref="N14:N23" si="5">IF(L14=0,"",(M14/L14))</f>
        <v>0.625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41954</v>
      </c>
      <c r="C15" s="30" t="s">
        <v>69</v>
      </c>
      <c r="D15" s="30"/>
      <c r="E15" s="30">
        <v>4</v>
      </c>
      <c r="F15" s="81">
        <v>0</v>
      </c>
      <c r="G15" s="32">
        <v>26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65</v>
      </c>
      <c r="K15" s="6">
        <f>E$4-J15</f>
        <v>10</v>
      </c>
      <c r="L15" s="7">
        <f t="shared" si="1"/>
        <v>28</v>
      </c>
      <c r="M15" s="4">
        <f t="shared" si="4"/>
        <v>26</v>
      </c>
      <c r="N15" s="110">
        <f t="shared" si="5"/>
        <v>0.9285714285714286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65</v>
      </c>
      <c r="K16" s="6">
        <f t="shared" ref="K16:K24" si="8">E$4-J16</f>
        <v>10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65</v>
      </c>
      <c r="K17" s="6">
        <f t="shared" ref="K17" si="11">E$4-J17</f>
        <v>10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65</v>
      </c>
      <c r="K18" s="6">
        <f t="shared" ref="K18:K20" si="17">E$4-J18</f>
        <v>10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65</v>
      </c>
      <c r="K19" s="6">
        <f t="shared" si="17"/>
        <v>10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65</v>
      </c>
      <c r="K20" s="6">
        <f t="shared" si="17"/>
        <v>10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65</v>
      </c>
      <c r="K21" s="6">
        <f t="shared" si="8"/>
        <v>10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65</v>
      </c>
      <c r="K22" s="6">
        <f t="shared" si="8"/>
        <v>10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65</v>
      </c>
      <c r="K23" s="6">
        <f t="shared" si="8"/>
        <v>10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12.5</v>
      </c>
      <c r="F24" s="62">
        <f>SUM(F13:F23)</f>
        <v>3</v>
      </c>
      <c r="G24" s="62">
        <f>SUM(G13:G23)</f>
        <v>65</v>
      </c>
      <c r="H24" s="84"/>
      <c r="I24" s="62">
        <f t="shared" si="0"/>
        <v>15.5</v>
      </c>
      <c r="J24" s="85">
        <f>J23</f>
        <v>65</v>
      </c>
      <c r="K24" s="85">
        <f t="shared" si="8"/>
        <v>10</v>
      </c>
      <c r="L24" s="86">
        <f>SUM(L13:L23)</f>
        <v>87.5</v>
      </c>
      <c r="M24" s="84">
        <f>SUM(M13:M23)</f>
        <v>65</v>
      </c>
      <c r="N24" s="122">
        <f>SUM(M24/L24)</f>
        <v>0.74285714285714288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75</v>
      </c>
      <c r="L26" s="170" t="s">
        <v>55</v>
      </c>
      <c r="M26" s="171"/>
      <c r="N26" s="170"/>
      <c r="O26" s="172"/>
      <c r="P26" s="70"/>
      <c r="Q26" s="70"/>
      <c r="R26" s="70" t="s">
        <v>64</v>
      </c>
      <c r="S26" s="71"/>
      <c r="T26" s="73"/>
      <c r="U26" s="74"/>
      <c r="V26" s="56">
        <f>SUM(F27:F37)</f>
        <v>2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101">
        <v>41955</v>
      </c>
      <c r="C27" s="60" t="s">
        <v>69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75</v>
      </c>
      <c r="L27" s="7">
        <f t="shared" ref="L27:L37" si="24">IF(G27="",0,T$26*(I27-F27-Q27))</f>
        <v>0</v>
      </c>
      <c r="M27" s="4">
        <f>G27</f>
        <v>0</v>
      </c>
      <c r="N27" s="110"/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>
        <v>41956</v>
      </c>
      <c r="C28" s="60" t="s">
        <v>70</v>
      </c>
      <c r="D28" s="8"/>
      <c r="E28" s="30">
        <v>3</v>
      </c>
      <c r="F28" s="34">
        <v>0</v>
      </c>
      <c r="G28" s="32">
        <v>65</v>
      </c>
      <c r="H28" s="4" t="e">
        <f>IF(G28="","",(IF(#REF!=0,"",(#REF!*G28*#REF!))))</f>
        <v>#REF!</v>
      </c>
      <c r="I28" s="7">
        <f t="shared" si="23"/>
        <v>3</v>
      </c>
      <c r="J28" s="6">
        <f>SUM(G$26:G28)</f>
        <v>65</v>
      </c>
      <c r="K28" s="6">
        <f>E$4-J28</f>
        <v>10</v>
      </c>
      <c r="L28" s="7">
        <f t="shared" si="24"/>
        <v>0</v>
      </c>
      <c r="M28" s="4">
        <f t="shared" ref="M28:M37" si="27">G28</f>
        <v>65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0" t="s">
        <v>72</v>
      </c>
      <c r="U28" s="231"/>
      <c r="V28" s="231"/>
      <c r="W28" s="232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65</v>
      </c>
      <c r="K29" s="6">
        <f t="shared" ref="K29:K31" si="32">E$4-J29</f>
        <v>10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73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65</v>
      </c>
      <c r="K30" s="6">
        <f t="shared" si="32"/>
        <v>10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65</v>
      </c>
      <c r="K31" s="6">
        <f t="shared" si="32"/>
        <v>10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65</v>
      </c>
      <c r="K32" s="6">
        <f t="shared" ref="K32" si="39">E$4-J32</f>
        <v>10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65</v>
      </c>
      <c r="K33" s="6">
        <f>E$4-J33</f>
        <v>10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65</v>
      </c>
      <c r="K34" s="6">
        <f t="shared" ref="K34:K38" si="45">E$4-J34</f>
        <v>10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65</v>
      </c>
      <c r="K35" s="6">
        <f t="shared" si="45"/>
        <v>10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65</v>
      </c>
      <c r="K36" s="6">
        <f t="shared" si="45"/>
        <v>10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65</v>
      </c>
      <c r="K37" s="6">
        <f t="shared" si="45"/>
        <v>10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3</v>
      </c>
      <c r="F38" s="63">
        <f t="shared" si="47"/>
        <v>2</v>
      </c>
      <c r="G38" s="63">
        <f>SUM(G27:G37)</f>
        <v>65</v>
      </c>
      <c r="H38" s="84"/>
      <c r="I38" s="86">
        <f t="shared" ref="I38" si="48">IF(G38="","",(SUM(E38+F38+Q38)))</f>
        <v>5</v>
      </c>
      <c r="J38" s="85">
        <f>J37</f>
        <v>65</v>
      </c>
      <c r="K38" s="85">
        <f t="shared" si="45"/>
        <v>10</v>
      </c>
      <c r="L38" s="86">
        <f>SUM(L27:L37)</f>
        <v>0</v>
      </c>
      <c r="M38" s="84">
        <f>SUM(M27:M37)</f>
        <v>65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75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63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3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3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65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65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2014-11-15T22:14:27Z</cp:lastPrinted>
  <dcterms:created xsi:type="dcterms:W3CDTF">2014-06-10T19:48:08Z</dcterms:created>
  <dcterms:modified xsi:type="dcterms:W3CDTF">2014-11-19T20:53:39Z</dcterms:modified>
</cp:coreProperties>
</file>