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<sst xmlns="http://schemas.openxmlformats.org/spreadsheetml/2006/main" count="144" uniqueCount="76">
  <si>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</si>
  <si>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</si>
  <si>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</si>
  <si>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</si>
  <si>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</si>
  <si>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</si>
  <si>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</si>
  <si>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</si>
  <si>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</si>
  <si>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</si>
  <si>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</si>
  <si>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</si>
  <si>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</si>
  <si>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</si>
  <si>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</si>
  <si>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</si>
  <si>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</si>
  <si>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</si>
  <si>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</si>
  <si>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</si>
  <si>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</si>
  <si>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</si>
  <si>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</si>
  <si>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</si>
  <si>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</si>
  <si>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</si>
  <si>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</si>
  <si>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</si>
  <si>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</si>
  <si>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</si>
  <si>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</si>
  <si>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</si>
  <si>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</si>
  <si>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</si>
  <si>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</si>
  <si>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</si>
  <si>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</si>
  <si>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</si>
  <si>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</si>
  <si>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</si>
  <si>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</si>
  <si>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</si>
  <si>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</si>
  <si>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</si>
  <si>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</si>
  <si>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</si>
  <si>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</si>
  <si>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</si>
  <si>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</si>
  <si>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</si>
  <si>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</si>
  <si>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</si>
  <si>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</si>
  <si>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</si>
  <si>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</si>
  <si>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</si>
  <si>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</si>
  <si>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</si>
  <si>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</si>
  <si>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</si>
  <si>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</si>
  <si>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S20S20003</t>
  </si>
  <si>
    <t>MR 8/25/14</t>
  </si>
  <si>
    <t>MR 8/26/14</t>
  </si>
  <si>
    <t>4M 36SEC</t>
  </si>
  <si>
    <t>A</t>
  </si>
  <si>
    <t>4M 22SEC</t>
  </si>
  <si>
    <t>B</t>
  </si>
  <si>
    <t xml:space="preserve">Routing: HOLD IN CNC DEPT        </t>
  </si>
  <si>
    <t>Routing:  PACK DEPT</t>
  </si>
  <si>
    <t>A02001-0060</t>
  </si>
  <si>
    <t>Machine #   HARDING</t>
  </si>
  <si>
    <t>JO</t>
  </si>
  <si>
    <t>BJ</t>
  </si>
  <si>
    <t>JOB OUT</t>
  </si>
  <si>
    <t>No parts @ 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</si>
</sst>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 wrapText="1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32" sqref="B32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4" t="s">
        <v>54</v>
      </c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9"/>
      <c r="W1" s="20"/>
      <c r="Y1" s="18"/>
      <c r="Z1" s="134" t="s">
        <v>54</v>
      </c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97"/>
      <c r="AT1" s="20"/>
    </row>
    <row r="2" spans="2:46" ht="19.5" customHeight="1">
      <c r="B2" s="149" t="s">
        <v>24</v>
      </c>
      <c r="C2" s="150"/>
      <c r="D2" s="21"/>
      <c r="E2" s="151" t="s">
        <v>61</v>
      </c>
      <c r="F2" s="152"/>
      <c r="G2" s="153"/>
      <c r="H2" s="22"/>
      <c r="I2" s="2"/>
      <c r="J2" s="147" t="s">
        <v>0</v>
      </c>
      <c r="K2" s="148"/>
      <c r="L2" s="23"/>
      <c r="M2" s="22"/>
      <c r="N2" s="22"/>
      <c r="O2" s="22"/>
      <c r="P2" s="22"/>
      <c r="Q2" s="22"/>
      <c r="R2" s="193" t="s">
        <v>45</v>
      </c>
      <c r="S2" s="194"/>
      <c r="T2" s="195"/>
      <c r="U2" s="147"/>
      <c r="V2" s="150"/>
      <c r="W2" s="187"/>
      <c r="Y2" s="149" t="s">
        <v>24</v>
      </c>
      <c r="Z2" s="150"/>
      <c r="AA2" s="96"/>
      <c r="AB2" s="151"/>
      <c r="AC2" s="152"/>
      <c r="AD2" s="153"/>
      <c r="AE2" s="22"/>
      <c r="AF2" s="2"/>
      <c r="AG2" s="147" t="s">
        <v>0</v>
      </c>
      <c r="AH2" s="148"/>
      <c r="AI2" s="23"/>
      <c r="AJ2" s="22"/>
      <c r="AK2" s="22"/>
      <c r="AL2" s="22"/>
      <c r="AM2" s="22"/>
      <c r="AN2" s="22"/>
      <c r="AO2" s="193" t="s">
        <v>45</v>
      </c>
      <c r="AP2" s="194"/>
      <c r="AQ2" s="195"/>
      <c r="AR2" s="147"/>
      <c r="AS2" s="150"/>
      <c r="AT2" s="187"/>
    </row>
    <row r="3" spans="2:46" ht="19.5" customHeight="1">
      <c r="B3" s="149" t="s">
        <v>22</v>
      </c>
      <c r="C3" s="150"/>
      <c r="D3" s="24"/>
      <c r="E3" s="151">
        <v>352468</v>
      </c>
      <c r="F3" s="152"/>
      <c r="G3" s="153"/>
      <c r="H3" s="22"/>
      <c r="I3" s="25"/>
      <c r="J3" s="147" t="s">
        <v>25</v>
      </c>
      <c r="K3" s="148"/>
      <c r="L3" s="147" t="s">
        <v>70</v>
      </c>
      <c r="M3" s="150"/>
      <c r="N3" s="150"/>
      <c r="O3" s="148"/>
      <c r="P3" s="22"/>
      <c r="Q3" s="22"/>
      <c r="R3" s="196"/>
      <c r="S3" s="197"/>
      <c r="T3" s="198"/>
      <c r="U3" s="147"/>
      <c r="V3" s="150"/>
      <c r="W3" s="187"/>
      <c r="Y3" s="149" t="s">
        <v>22</v>
      </c>
      <c r="Z3" s="150"/>
      <c r="AA3" s="95"/>
      <c r="AB3" s="151"/>
      <c r="AC3" s="152"/>
      <c r="AD3" s="153"/>
      <c r="AE3" s="22"/>
      <c r="AF3" s="25"/>
      <c r="AG3" s="147" t="s">
        <v>25</v>
      </c>
      <c r="AH3" s="148"/>
      <c r="AI3" s="147"/>
      <c r="AJ3" s="150"/>
      <c r="AK3" s="150"/>
      <c r="AL3" s="148"/>
      <c r="AM3" s="22"/>
      <c r="AN3" s="22"/>
      <c r="AO3" s="196"/>
      <c r="AP3" s="197"/>
      <c r="AQ3" s="198"/>
      <c r="AR3" s="147"/>
      <c r="AS3" s="150"/>
      <c r="AT3" s="187"/>
    </row>
    <row r="4" spans="2:46" ht="19.5" customHeight="1">
      <c r="B4" s="214" t="s">
        <v>23</v>
      </c>
      <c r="C4" s="195"/>
      <c r="D4" s="24"/>
      <c r="E4" s="193">
        <v>130</v>
      </c>
      <c r="F4" s="194"/>
      <c r="G4" s="195"/>
      <c r="H4" s="22"/>
      <c r="I4" s="26"/>
      <c r="J4" s="191"/>
      <c r="K4" s="191"/>
      <c r="L4" s="191"/>
      <c r="M4" s="191"/>
      <c r="N4" s="191"/>
      <c r="O4" s="191"/>
      <c r="P4" s="27"/>
      <c r="Q4" s="27"/>
      <c r="R4" s="199"/>
      <c r="S4" s="200"/>
      <c r="T4" s="201"/>
      <c r="U4" s="191"/>
      <c r="V4" s="191"/>
      <c r="W4" s="192"/>
      <c r="Y4" s="214" t="s">
        <v>23</v>
      </c>
      <c r="Z4" s="195"/>
      <c r="AA4" s="95"/>
      <c r="AB4" s="193"/>
      <c r="AC4" s="194"/>
      <c r="AD4" s="195"/>
      <c r="AE4" s="22"/>
      <c r="AF4" s="26"/>
      <c r="AG4" s="191"/>
      <c r="AH4" s="191"/>
      <c r="AI4" s="191"/>
      <c r="AJ4" s="191"/>
      <c r="AK4" s="191"/>
      <c r="AL4" s="191"/>
      <c r="AM4" s="27"/>
      <c r="AN4" s="27"/>
      <c r="AO4" s="199"/>
      <c r="AP4" s="200"/>
      <c r="AQ4" s="201"/>
      <c r="AR4" s="191"/>
      <c r="AS4" s="191"/>
      <c r="AT4" s="192"/>
    </row>
    <row r="5" spans="2:46" ht="6.75" customHeight="1">
      <c r="B5" s="223"/>
      <c r="C5" s="200"/>
      <c r="D5" s="200"/>
      <c r="E5" s="200"/>
      <c r="F5" s="200"/>
      <c r="G5" s="200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3"/>
      <c r="Z5" s="200"/>
      <c r="AA5" s="200"/>
      <c r="AB5" s="200"/>
      <c r="AC5" s="200"/>
      <c r="AD5" s="200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8" t="s">
        <v>56</v>
      </c>
      <c r="C6" s="219"/>
      <c r="D6" s="219"/>
      <c r="E6" s="220"/>
      <c r="F6" s="176"/>
      <c r="G6" s="177"/>
      <c r="H6" s="22"/>
      <c r="I6" s="26"/>
      <c r="J6" s="27"/>
      <c r="K6" s="27"/>
      <c r="L6" s="27"/>
      <c r="M6" s="77"/>
      <c r="N6" s="88"/>
      <c r="O6" s="88"/>
      <c r="P6" s="88"/>
      <c r="Q6" s="89"/>
      <c r="R6" s="188" t="s">
        <v>60</v>
      </c>
      <c r="S6" s="189"/>
      <c r="T6" s="189"/>
      <c r="U6" s="189"/>
      <c r="V6" s="189"/>
      <c r="W6" s="190"/>
      <c r="Y6" s="218" t="s">
        <v>56</v>
      </c>
      <c r="Z6" s="219"/>
      <c r="AA6" s="219"/>
      <c r="AB6" s="220"/>
      <c r="AC6" s="176"/>
      <c r="AD6" s="177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8" t="s">
        <v>60</v>
      </c>
      <c r="AP6" s="189"/>
      <c r="AQ6" s="189"/>
      <c r="AR6" s="189"/>
      <c r="AS6" s="189"/>
      <c r="AT6" s="190"/>
    </row>
    <row r="7" spans="2:46" ht="16.5" customHeight="1">
      <c r="B7" s="211" t="s">
        <v>46</v>
      </c>
      <c r="C7" s="212"/>
      <c r="D7" s="212"/>
      <c r="E7" s="212"/>
      <c r="F7" s="212"/>
      <c r="G7" s="212"/>
      <c r="H7" s="212"/>
      <c r="I7" s="212"/>
      <c r="J7" s="212"/>
      <c r="K7" s="212"/>
      <c r="L7" s="213"/>
      <c r="M7" s="76"/>
      <c r="N7" s="178"/>
      <c r="O7" s="179"/>
      <c r="P7" s="179"/>
      <c r="Q7" s="179"/>
      <c r="R7" s="202" t="s">
        <v>57</v>
      </c>
      <c r="S7" s="202"/>
      <c r="T7" s="202"/>
      <c r="U7" s="147" t="s">
        <v>62</v>
      </c>
      <c r="V7" s="150"/>
      <c r="W7" s="187"/>
      <c r="Y7" s="211" t="s">
        <v>46</v>
      </c>
      <c r="Z7" s="212"/>
      <c r="AA7" s="212"/>
      <c r="AB7" s="212"/>
      <c r="AC7" s="212"/>
      <c r="AD7" s="212"/>
      <c r="AE7" s="212"/>
      <c r="AF7" s="212"/>
      <c r="AG7" s="212"/>
      <c r="AH7" s="212"/>
      <c r="AI7" s="213"/>
      <c r="AJ7" s="76"/>
      <c r="AK7" s="178"/>
      <c r="AL7" s="179"/>
      <c r="AM7" s="179"/>
      <c r="AN7" s="179"/>
      <c r="AO7" s="202" t="s">
        <v>57</v>
      </c>
      <c r="AP7" s="202"/>
      <c r="AQ7" s="202"/>
      <c r="AR7" s="147"/>
      <c r="AS7" s="150"/>
      <c r="AT7" s="187"/>
    </row>
    <row r="8" spans="2:46" ht="16.5" customHeight="1">
      <c r="B8" s="214"/>
      <c r="C8" s="194"/>
      <c r="D8" s="194"/>
      <c r="E8" s="194"/>
      <c r="F8" s="194"/>
      <c r="G8" s="194"/>
      <c r="H8" s="194"/>
      <c r="I8" s="194"/>
      <c r="J8" s="194"/>
      <c r="K8" s="194"/>
      <c r="L8" s="195"/>
      <c r="M8" s="76"/>
      <c r="N8" s="178"/>
      <c r="O8" s="179"/>
      <c r="P8" s="179"/>
      <c r="Q8" s="179"/>
      <c r="R8" s="202" t="s">
        <v>58</v>
      </c>
      <c r="S8" s="202"/>
      <c r="T8" s="202"/>
      <c r="U8" s="147" t="s">
        <v>63</v>
      </c>
      <c r="V8" s="150"/>
      <c r="W8" s="187"/>
      <c r="Y8" s="214"/>
      <c r="Z8" s="194"/>
      <c r="AA8" s="194"/>
      <c r="AB8" s="194"/>
      <c r="AC8" s="194"/>
      <c r="AD8" s="194"/>
      <c r="AE8" s="194"/>
      <c r="AF8" s="194"/>
      <c r="AG8" s="194"/>
      <c r="AH8" s="194"/>
      <c r="AI8" s="195"/>
      <c r="AJ8" s="76"/>
      <c r="AK8" s="178"/>
      <c r="AL8" s="179"/>
      <c r="AM8" s="179"/>
      <c r="AN8" s="179"/>
      <c r="AO8" s="202" t="s">
        <v>58</v>
      </c>
      <c r="AP8" s="202"/>
      <c r="AQ8" s="202"/>
      <c r="AR8" s="147"/>
      <c r="AS8" s="150"/>
      <c r="AT8" s="187"/>
    </row>
    <row r="9" spans="2:46" ht="16.5" customHeight="1" thickBot="1">
      <c r="B9" s="215"/>
      <c r="C9" s="216"/>
      <c r="D9" s="216"/>
      <c r="E9" s="216"/>
      <c r="F9" s="216"/>
      <c r="G9" s="216"/>
      <c r="H9" s="216"/>
      <c r="I9" s="216"/>
      <c r="J9" s="216"/>
      <c r="K9" s="216"/>
      <c r="L9" s="217"/>
      <c r="M9" s="65"/>
      <c r="N9" s="209"/>
      <c r="O9" s="210"/>
      <c r="P9" s="210"/>
      <c r="Q9" s="210"/>
      <c r="R9" s="232" t="s">
        <v>59</v>
      </c>
      <c r="S9" s="232"/>
      <c r="T9" s="232"/>
      <c r="U9" s="206"/>
      <c r="V9" s="207"/>
      <c r="W9" s="208"/>
      <c r="Y9" s="215"/>
      <c r="Z9" s="216"/>
      <c r="AA9" s="216"/>
      <c r="AB9" s="216"/>
      <c r="AC9" s="216"/>
      <c r="AD9" s="216"/>
      <c r="AE9" s="216"/>
      <c r="AF9" s="216"/>
      <c r="AG9" s="216"/>
      <c r="AH9" s="216"/>
      <c r="AI9" s="217"/>
      <c r="AJ9" s="65"/>
      <c r="AK9" s="209"/>
      <c r="AL9" s="210"/>
      <c r="AM9" s="210"/>
      <c r="AN9" s="210"/>
      <c r="AO9" s="232" t="s">
        <v>59</v>
      </c>
      <c r="AP9" s="232"/>
      <c r="AQ9" s="232"/>
      <c r="AR9" s="206"/>
      <c r="AS9" s="207"/>
      <c r="AT9" s="208"/>
    </row>
    <row r="10" spans="2:46" ht="20.25" customHeight="1">
      <c r="B10" s="154" t="s">
        <v>2</v>
      </c>
      <c r="C10" s="156" t="s">
        <v>3</v>
      </c>
      <c r="D10" s="169" t="s">
        <v>4</v>
      </c>
      <c r="E10" s="169" t="s">
        <v>5</v>
      </c>
      <c r="F10" s="156" t="s">
        <v>6</v>
      </c>
      <c r="G10" s="169" t="s">
        <v>16</v>
      </c>
      <c r="H10" s="158" t="s">
        <v>7</v>
      </c>
      <c r="I10" s="158" t="s">
        <v>8</v>
      </c>
      <c r="J10" s="158" t="s">
        <v>30</v>
      </c>
      <c r="K10" s="158" t="s">
        <v>9</v>
      </c>
      <c r="L10" s="158" t="s">
        <v>10</v>
      </c>
      <c r="M10" s="158" t="s">
        <v>11</v>
      </c>
      <c r="N10" s="183" t="s">
        <v>17</v>
      </c>
      <c r="O10" s="184"/>
      <c r="P10" s="169"/>
      <c r="Q10" s="169" t="s">
        <v>18</v>
      </c>
      <c r="R10" s="169" t="s">
        <v>26</v>
      </c>
      <c r="S10" s="169" t="s">
        <v>27</v>
      </c>
      <c r="T10" s="169" t="s">
        <v>21</v>
      </c>
      <c r="U10" s="203" t="s">
        <v>19</v>
      </c>
      <c r="V10" s="156" t="s">
        <v>28</v>
      </c>
      <c r="W10" s="180" t="s">
        <v>29</v>
      </c>
      <c r="Y10" s="154" t="s">
        <v>2</v>
      </c>
      <c r="Z10" s="156" t="s">
        <v>3</v>
      </c>
      <c r="AA10" s="169" t="s">
        <v>4</v>
      </c>
      <c r="AB10" s="169" t="s">
        <v>5</v>
      </c>
      <c r="AC10" s="156" t="s">
        <v>6</v>
      </c>
      <c r="AD10" s="169" t="s">
        <v>16</v>
      </c>
      <c r="AE10" s="158" t="s">
        <v>7</v>
      </c>
      <c r="AF10" s="158" t="s">
        <v>8</v>
      </c>
      <c r="AG10" s="158" t="s">
        <v>30</v>
      </c>
      <c r="AH10" s="158" t="s">
        <v>9</v>
      </c>
      <c r="AI10" s="158" t="s">
        <v>10</v>
      </c>
      <c r="AJ10" s="158" t="s">
        <v>11</v>
      </c>
      <c r="AK10" s="183" t="s">
        <v>17</v>
      </c>
      <c r="AL10" s="184"/>
      <c r="AM10" s="169"/>
      <c r="AN10" s="169" t="s">
        <v>18</v>
      </c>
      <c r="AO10" s="169" t="s">
        <v>26</v>
      </c>
      <c r="AP10" s="169" t="s">
        <v>27</v>
      </c>
      <c r="AQ10" s="169" t="s">
        <v>21</v>
      </c>
      <c r="AR10" s="203" t="s">
        <v>19</v>
      </c>
      <c r="AS10" s="156" t="s">
        <v>28</v>
      </c>
      <c r="AT10" s="180" t="s">
        <v>29</v>
      </c>
    </row>
    <row r="11" spans="2:46" ht="30.75" customHeight="1" thickBot="1">
      <c r="B11" s="155"/>
      <c r="C11" s="157"/>
      <c r="D11" s="182"/>
      <c r="E11" s="182"/>
      <c r="F11" s="157"/>
      <c r="G11" s="182"/>
      <c r="H11" s="159"/>
      <c r="I11" s="159"/>
      <c r="J11" s="159"/>
      <c r="K11" s="159"/>
      <c r="L11" s="159"/>
      <c r="M11" s="159"/>
      <c r="N11" s="185"/>
      <c r="O11" s="186"/>
      <c r="P11" s="170"/>
      <c r="Q11" s="170"/>
      <c r="R11" s="170"/>
      <c r="S11" s="170"/>
      <c r="T11" s="170"/>
      <c r="U11" s="204"/>
      <c r="V11" s="205"/>
      <c r="W11" s="181"/>
      <c r="Y11" s="155"/>
      <c r="Z11" s="157"/>
      <c r="AA11" s="182"/>
      <c r="AB11" s="182"/>
      <c r="AC11" s="157"/>
      <c r="AD11" s="182"/>
      <c r="AE11" s="159"/>
      <c r="AF11" s="159"/>
      <c r="AG11" s="159"/>
      <c r="AH11" s="159"/>
      <c r="AI11" s="159"/>
      <c r="AJ11" s="159"/>
      <c r="AK11" s="185"/>
      <c r="AL11" s="186"/>
      <c r="AM11" s="170"/>
      <c r="AN11" s="170"/>
      <c r="AO11" s="170"/>
      <c r="AP11" s="170"/>
      <c r="AQ11" s="170"/>
      <c r="AR11" s="204"/>
      <c r="AS11" s="205"/>
      <c r="AT11" s="181"/>
    </row>
    <row r="12" spans="2:46" ht="15" customHeight="1">
      <c r="B12" s="166" t="s">
        <v>71</v>
      </c>
      <c r="C12" s="167"/>
      <c r="D12" s="167"/>
      <c r="E12" s="167"/>
      <c r="F12" s="168"/>
      <c r="G12" s="45"/>
      <c r="H12" s="3"/>
      <c r="I12" s="3" t="s">
        <v>1</v>
      </c>
      <c r="J12" s="28">
        <v>0</v>
      </c>
      <c r="K12" s="28">
        <f>E$4</f>
        <v>130</v>
      </c>
      <c r="L12" s="171" t="s">
        <v>55</v>
      </c>
      <c r="M12" s="172"/>
      <c r="N12" s="173" t="s">
        <v>64</v>
      </c>
      <c r="O12" s="174"/>
      <c r="P12" s="70"/>
      <c r="Q12" s="70"/>
      <c r="R12" s="70" t="s">
        <v>65</v>
      </c>
      <c r="S12" s="71"/>
      <c r="T12" s="72">
        <v>9</v>
      </c>
      <c r="U12" s="72">
        <v>4</v>
      </c>
      <c r="V12" s="54">
        <f>SUM(F13:F23)</f>
        <v>0</v>
      </c>
      <c r="W12" s="55" t="e">
        <f>U12/V12</f>
        <v>#DIV/0!</v>
      </c>
      <c r="Y12" s="166" t="s">
        <v>41</v>
      </c>
      <c r="Z12" s="167"/>
      <c r="AA12" s="167"/>
      <c r="AB12" s="167"/>
      <c r="AC12" s="168"/>
      <c r="AD12" s="45"/>
      <c r="AE12" s="3"/>
      <c r="AF12" s="3" t="s">
        <v>1</v>
      </c>
      <c r="AG12" s="28">
        <v>0</v>
      </c>
      <c r="AH12" s="28">
        <f>AB$4</f>
        <v>0</v>
      </c>
      <c r="AI12" s="171" t="s">
        <v>55</v>
      </c>
      <c r="AJ12" s="172"/>
      <c r="AK12" s="171"/>
      <c r="AL12" s="175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/>
      <c r="C13" s="30"/>
      <c r="D13" s="30"/>
      <c r="E13" s="30"/>
      <c r="F13" s="80"/>
      <c r="G13" s="32"/>
      <c r="H13" s="4" t="str">
        <f>IF(G13="","",(IF(#REF!=0,"",(#REF!*G13*#REF!))))</f>
        <v/>
      </c>
      <c r="I13" s="5" t="str">
        <f t="shared" ref="I13:I24" si="0">IF(G13="","",(SUM(E13+F13+Q13)))</f>
        <v/>
      </c>
      <c r="J13" s="6">
        <f>SUM(G$12:G13)</f>
        <v>0</v>
      </c>
      <c r="K13" s="6">
        <f>E$4-J13</f>
        <v>130</v>
      </c>
      <c r="L13" s="7">
        <f t="shared" ref="L13:L23" si="1">IF(G13="",0,$T$12*(I13-F13-Q13))</f>
        <v>0</v>
      </c>
      <c r="M13" s="4">
        <f>G13</f>
        <v>0</v>
      </c>
      <c r="N13" s="109" t="str">
        <f>IF(L13=0,"",(M13/L13))</f>
        <v/>
      </c>
      <c r="O13" s="110"/>
      <c r="P13" s="33"/>
      <c r="Q13" s="30"/>
      <c r="R13" s="30"/>
      <c r="S13" s="30"/>
      <c r="T13" s="237"/>
      <c r="U13" s="238"/>
      <c r="V13" s="238"/>
      <c r="W13" s="23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09" t="str">
        <f>IF(AI13=0,"",(AJ13/AI13))</f>
        <v/>
      </c>
      <c r="AL13" s="110"/>
      <c r="AM13" s="33"/>
      <c r="AN13" s="30"/>
      <c r="AO13" s="30"/>
      <c r="AP13" s="30"/>
      <c r="AQ13" s="237"/>
      <c r="AR13" s="238"/>
      <c r="AS13" s="238"/>
      <c r="AT13" s="239"/>
    </row>
    <row r="14" spans="2:46" ht="15" customHeight="1">
      <c r="B14" s="29"/>
      <c r="C14" s="30"/>
      <c r="D14" s="30"/>
      <c r="E14" s="30"/>
      <c r="F14" s="81"/>
      <c r="G14" s="32"/>
      <c r="H14" s="4" t="str">
        <f>IF(G14="","",(IF(#REF!=0,"",(#REF!*G14*#REF!))))</f>
        <v/>
      </c>
      <c r="I14" s="5" t="str">
        <f t="shared" si="0"/>
        <v/>
      </c>
      <c r="J14" s="6">
        <f>SUM(G$12:G14)</f>
        <v>0</v>
      </c>
      <c r="K14" s="6">
        <f>E$4-J14</f>
        <v>130</v>
      </c>
      <c r="L14" s="7">
        <f t="shared" si="1"/>
        <v>0</v>
      </c>
      <c r="M14" s="4">
        <f t="shared" ref="M14:M23" si="4">G14</f>
        <v>0</v>
      </c>
      <c r="N14" s="109" t="str">
        <f t="shared" ref="N14:N23" si="5">IF(L14=0,"",(M14/L14))</f>
        <v/>
      </c>
      <c r="O14" s="110"/>
      <c r="P14" s="33"/>
      <c r="Q14" s="30"/>
      <c r="R14" s="30"/>
      <c r="S14" s="30"/>
      <c r="T14" s="106"/>
      <c r="U14" s="107"/>
      <c r="V14" s="107"/>
      <c r="W14" s="10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09" t="str">
        <f t="shared" ref="AK14:AK23" si="7">IF(AI14=0,"",(AJ14/AI14))</f>
        <v/>
      </c>
      <c r="AL14" s="110"/>
      <c r="AM14" s="33"/>
      <c r="AN14" s="30"/>
      <c r="AO14" s="30"/>
      <c r="AP14" s="30"/>
      <c r="AQ14" s="106"/>
      <c r="AR14" s="107"/>
      <c r="AS14" s="107"/>
      <c r="AT14" s="108"/>
    </row>
    <row r="15" spans="2:46" ht="15" customHeight="1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0</v>
      </c>
      <c r="K15" s="6">
        <f>E$4-J15</f>
        <v>130</v>
      </c>
      <c r="L15" s="7">
        <f t="shared" si="1"/>
        <v>0</v>
      </c>
      <c r="M15" s="4">
        <f t="shared" si="4"/>
        <v>0</v>
      </c>
      <c r="N15" s="109" t="str">
        <f t="shared" si="5"/>
        <v/>
      </c>
      <c r="O15" s="110"/>
      <c r="P15" s="33"/>
      <c r="Q15" s="8"/>
      <c r="R15" s="8"/>
      <c r="S15" s="8"/>
      <c r="T15" s="106"/>
      <c r="U15" s="107"/>
      <c r="V15" s="107"/>
      <c r="W15" s="10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9" t="str">
        <f t="shared" si="7"/>
        <v/>
      </c>
      <c r="AL15" s="110"/>
      <c r="AM15" s="33"/>
      <c r="AN15" s="90"/>
      <c r="AO15" s="90"/>
      <c r="AP15" s="90"/>
      <c r="AQ15" s="106"/>
      <c r="AR15" s="107"/>
      <c r="AS15" s="107"/>
      <c r="AT15" s="108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0</v>
      </c>
      <c r="K16" s="6">
        <f t="shared" ref="K16:K24" si="8">E$4-J16</f>
        <v>130</v>
      </c>
      <c r="L16" s="7">
        <f t="shared" si="1"/>
        <v>0</v>
      </c>
      <c r="M16" s="4">
        <f t="shared" si="4"/>
        <v>0</v>
      </c>
      <c r="N16" s="109" t="str">
        <f t="shared" si="5"/>
        <v/>
      </c>
      <c r="O16" s="110"/>
      <c r="P16" s="33"/>
      <c r="Q16" s="8"/>
      <c r="R16" s="8"/>
      <c r="S16" s="8"/>
      <c r="T16" s="106"/>
      <c r="U16" s="107"/>
      <c r="V16" s="107"/>
      <c r="W16" s="10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09" t="str">
        <f t="shared" si="7"/>
        <v/>
      </c>
      <c r="AL16" s="110"/>
      <c r="AM16" s="33"/>
      <c r="AN16" s="90"/>
      <c r="AO16" s="90"/>
      <c r="AP16" s="90"/>
      <c r="AQ16" s="106"/>
      <c r="AR16" s="107"/>
      <c r="AS16" s="107"/>
      <c r="AT16" s="108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0</v>
      </c>
      <c r="K17" s="6">
        <f t="shared" ref="K17" si="11">E$4-J17</f>
        <v>130</v>
      </c>
      <c r="L17" s="7">
        <f t="shared" ref="L17" si="12">IF(G17="",0,$T$12*(I17-F17-Q17))</f>
        <v>0</v>
      </c>
      <c r="M17" s="4">
        <f t="shared" ref="M17" si="13">G17</f>
        <v>0</v>
      </c>
      <c r="N17" s="109" t="str">
        <f t="shared" ref="N17" si="14">IF(L17=0,"",(M17/L17))</f>
        <v/>
      </c>
      <c r="O17" s="110"/>
      <c r="P17" s="33"/>
      <c r="Q17" s="61"/>
      <c r="R17" s="61"/>
      <c r="S17" s="61"/>
      <c r="T17" s="106"/>
      <c r="U17" s="107"/>
      <c r="V17" s="107"/>
      <c r="W17" s="10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09" t="str">
        <f t="shared" si="7"/>
        <v/>
      </c>
      <c r="AL17" s="110"/>
      <c r="AM17" s="33"/>
      <c r="AN17" s="90"/>
      <c r="AO17" s="90"/>
      <c r="AP17" s="90"/>
      <c r="AQ17" s="106"/>
      <c r="AR17" s="107"/>
      <c r="AS17" s="107"/>
      <c r="AT17" s="108"/>
    </row>
    <row r="18" spans="2:46" ht="15" customHeight="1">
      <c r="B18" s="9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0</v>
      </c>
      <c r="K18" s="6">
        <f t="shared" ref="K18:K20" si="17">E$4-J18</f>
        <v>130</v>
      </c>
      <c r="L18" s="7">
        <f t="shared" ref="L18:L20" si="18">IF(G18="",0,$T$12*(I18-F18-Q18))</f>
        <v>0</v>
      </c>
      <c r="M18" s="4">
        <f t="shared" ref="M18:M20" si="19">G18</f>
        <v>0</v>
      </c>
      <c r="N18" s="109" t="str">
        <f t="shared" ref="N18:N20" si="20">IF(L18=0,"",(M18/L18))</f>
        <v/>
      </c>
      <c r="O18" s="110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09" t="str">
        <f t="shared" si="7"/>
        <v/>
      </c>
      <c r="AL18" s="110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0</v>
      </c>
      <c r="K19" s="6">
        <f t="shared" si="17"/>
        <v>130</v>
      </c>
      <c r="L19" s="7">
        <f t="shared" si="18"/>
        <v>0</v>
      </c>
      <c r="M19" s="4">
        <f t="shared" si="19"/>
        <v>0</v>
      </c>
      <c r="N19" s="109" t="str">
        <f t="shared" si="20"/>
        <v/>
      </c>
      <c r="O19" s="110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09" t="str">
        <f t="shared" si="7"/>
        <v/>
      </c>
      <c r="AL19" s="110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0</v>
      </c>
      <c r="K20" s="6">
        <f t="shared" si="17"/>
        <v>130</v>
      </c>
      <c r="L20" s="7">
        <f t="shared" si="18"/>
        <v>0</v>
      </c>
      <c r="M20" s="4">
        <f t="shared" si="19"/>
        <v>0</v>
      </c>
      <c r="N20" s="109" t="str">
        <f t="shared" si="20"/>
        <v/>
      </c>
      <c r="O20" s="110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09" t="str">
        <f t="shared" si="7"/>
        <v/>
      </c>
      <c r="AL20" s="110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0</v>
      </c>
      <c r="K21" s="6">
        <f t="shared" si="8"/>
        <v>130</v>
      </c>
      <c r="L21" s="7">
        <f t="shared" si="1"/>
        <v>0</v>
      </c>
      <c r="M21" s="4">
        <f t="shared" si="4"/>
        <v>0</v>
      </c>
      <c r="N21" s="109" t="str">
        <f t="shared" si="5"/>
        <v/>
      </c>
      <c r="O21" s="110"/>
      <c r="P21" s="33"/>
      <c r="Q21" s="8"/>
      <c r="R21" s="8"/>
      <c r="S21" s="8"/>
      <c r="T21" s="106"/>
      <c r="U21" s="107"/>
      <c r="V21" s="107"/>
      <c r="W21" s="10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09" t="str">
        <f t="shared" si="7"/>
        <v/>
      </c>
      <c r="AL21" s="110"/>
      <c r="AM21" s="33"/>
      <c r="AN21" s="90"/>
      <c r="AO21" s="90"/>
      <c r="AP21" s="90"/>
      <c r="AQ21" s="106"/>
      <c r="AR21" s="107"/>
      <c r="AS21" s="107"/>
      <c r="AT21" s="108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0</v>
      </c>
      <c r="K22" s="6">
        <f t="shared" si="8"/>
        <v>130</v>
      </c>
      <c r="L22" s="7">
        <f t="shared" si="1"/>
        <v>0</v>
      </c>
      <c r="M22" s="4">
        <f t="shared" si="4"/>
        <v>0</v>
      </c>
      <c r="N22" s="109" t="str">
        <f t="shared" si="5"/>
        <v/>
      </c>
      <c r="O22" s="110"/>
      <c r="P22" s="33"/>
      <c r="Q22" s="8"/>
      <c r="R22" s="8"/>
      <c r="S22" s="8"/>
      <c r="T22" s="115"/>
      <c r="U22" s="116"/>
      <c r="V22" s="116"/>
      <c r="W22" s="117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09" t="str">
        <f t="shared" si="7"/>
        <v/>
      </c>
      <c r="AL22" s="110"/>
      <c r="AM22" s="33"/>
      <c r="AN22" s="90"/>
      <c r="AO22" s="90"/>
      <c r="AP22" s="90"/>
      <c r="AQ22" s="115"/>
      <c r="AR22" s="116"/>
      <c r="AS22" s="116"/>
      <c r="AT22" s="117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0</v>
      </c>
      <c r="K23" s="6">
        <f t="shared" si="8"/>
        <v>130</v>
      </c>
      <c r="L23" s="7">
        <f t="shared" si="1"/>
        <v>0</v>
      </c>
      <c r="M23" s="4">
        <f t="shared" si="4"/>
        <v>0</v>
      </c>
      <c r="N23" s="109" t="str">
        <f t="shared" si="5"/>
        <v/>
      </c>
      <c r="O23" s="110"/>
      <c r="P23" s="33"/>
      <c r="Q23" s="8"/>
      <c r="R23" s="8"/>
      <c r="S23" s="8"/>
      <c r="T23" s="115"/>
      <c r="U23" s="116"/>
      <c r="V23" s="116"/>
      <c r="W23" s="117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09" t="str">
        <f t="shared" si="7"/>
        <v/>
      </c>
      <c r="AL23" s="110"/>
      <c r="AM23" s="33"/>
      <c r="AN23" s="90"/>
      <c r="AO23" s="90"/>
      <c r="AP23" s="90"/>
      <c r="AQ23" s="115"/>
      <c r="AR23" s="116"/>
      <c r="AS23" s="116"/>
      <c r="AT23" s="117"/>
    </row>
    <row r="24" spans="2:46" ht="15" customHeight="1">
      <c r="B24" s="125" t="s">
        <v>20</v>
      </c>
      <c r="C24" s="126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4"/>
      <c r="I24" s="62">
        <f t="shared" si="0"/>
        <v>0</v>
      </c>
      <c r="J24" s="85">
        <f>J23</f>
        <v>0</v>
      </c>
      <c r="K24" s="85">
        <f t="shared" si="8"/>
        <v>130</v>
      </c>
      <c r="L24" s="86">
        <f>SUM(L13:L23)</f>
        <v>0</v>
      </c>
      <c r="M24" s="84">
        <f>SUM(M13:M23)</f>
        <v>0</v>
      </c>
      <c r="N24" s="123" t="e">
        <f>SUM(M24/L24)</f>
        <v>#DIV/0!</v>
      </c>
      <c r="O24" s="124"/>
      <c r="P24" s="87"/>
      <c r="Q24" s="86">
        <f>SUM(Q13:Q23)</f>
        <v>0</v>
      </c>
      <c r="R24" s="86"/>
      <c r="S24" s="86">
        <f>SUM(S13:S23)</f>
        <v>0</v>
      </c>
      <c r="T24" s="160"/>
      <c r="U24" s="161"/>
      <c r="V24" s="161"/>
      <c r="W24" s="162"/>
      <c r="Y24" s="125" t="s">
        <v>20</v>
      </c>
      <c r="Z24" s="126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3" t="e">
        <f>SUM(AJ24/AI24)</f>
        <v>#DIV/0!</v>
      </c>
      <c r="AL24" s="124"/>
      <c r="AM24" s="87"/>
      <c r="AN24" s="86">
        <f>SUM(AN13:AN23)</f>
        <v>0</v>
      </c>
      <c r="AO24" s="86"/>
      <c r="AP24" s="86">
        <f>SUM(AP13:AP23)</f>
        <v>0</v>
      </c>
      <c r="AQ24" s="160"/>
      <c r="AR24" s="161"/>
      <c r="AS24" s="161"/>
      <c r="AT24" s="162"/>
    </row>
    <row r="25" spans="2:46" s="12" customFormat="1" ht="15.75" thickBot="1">
      <c r="B25" s="163" t="s">
        <v>68</v>
      </c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5"/>
      <c r="X25" s="100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>
      <c r="B26" s="166" t="s">
        <v>38</v>
      </c>
      <c r="C26" s="167"/>
      <c r="D26" s="167"/>
      <c r="E26" s="167"/>
      <c r="F26" s="168"/>
      <c r="G26" s="46"/>
      <c r="H26" s="47" t="str">
        <f>IF(G26="","",(IF(#REF!=0,"",(#REF!*G26*#REF!))))</f>
        <v/>
      </c>
      <c r="I26" s="48"/>
      <c r="J26" s="47"/>
      <c r="K26" s="47">
        <f>E$4</f>
        <v>130</v>
      </c>
      <c r="L26" s="171" t="s">
        <v>55</v>
      </c>
      <c r="M26" s="172"/>
      <c r="N26" s="173" t="s">
        <v>66</v>
      </c>
      <c r="O26" s="174"/>
      <c r="P26" s="70"/>
      <c r="Q26" s="70"/>
      <c r="R26" s="70" t="s">
        <v>67</v>
      </c>
      <c r="S26" s="71"/>
      <c r="T26" s="73">
        <v>11</v>
      </c>
      <c r="U26" s="74">
        <v>4</v>
      </c>
      <c r="V26" s="56">
        <f>SUM(F27:F37)</f>
        <v>2.5</v>
      </c>
      <c r="W26" s="57">
        <f>U26/V26</f>
        <v>1.6</v>
      </c>
      <c r="Y26" s="166" t="s">
        <v>38</v>
      </c>
      <c r="Z26" s="167"/>
      <c r="AA26" s="167"/>
      <c r="AB26" s="167"/>
      <c r="AC26" s="168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1" t="s">
        <v>55</v>
      </c>
      <c r="AJ26" s="172"/>
      <c r="AK26" s="171"/>
      <c r="AL26" s="175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29">
        <v>41960</v>
      </c>
      <c r="C27" s="30" t="s">
        <v>72</v>
      </c>
      <c r="D27" s="30"/>
      <c r="E27" s="30">
        <v>2</v>
      </c>
      <c r="F27" s="80">
        <v>2.5</v>
      </c>
      <c r="G27" s="32">
        <v>25</v>
      </c>
      <c r="H27" s="4" t="e">
        <f>IF(G27="","",(IF(#REF!=0,"",(#REF!*G27*#REF!))))</f>
        <v>#REF!</v>
      </c>
      <c r="I27" s="7">
        <f t="shared" ref="I27:I37" si="23">IF(G27="","",(SUM(E27+F27+Q27)))</f>
        <v>4.5</v>
      </c>
      <c r="J27" s="6">
        <f>SUM(G$26:G27)</f>
        <v>25</v>
      </c>
      <c r="K27" s="6">
        <f>E$4-J27</f>
        <v>105</v>
      </c>
      <c r="L27" s="7">
        <f t="shared" ref="L27:L37" si="24">IF(G27="",0,T$26*(I27-F27-Q27))</f>
        <v>22</v>
      </c>
      <c r="M27" s="4">
        <f>G27</f>
        <v>25</v>
      </c>
      <c r="N27" s="109">
        <f>IF(L27=0,"",(M27/L27))</f>
        <v>1.1363636363636365</v>
      </c>
      <c r="O27" s="110"/>
      <c r="P27" s="33"/>
      <c r="Q27" s="8">
        <v>0</v>
      </c>
      <c r="R27" s="8">
        <v>0</v>
      </c>
      <c r="S27" s="8">
        <v>0</v>
      </c>
      <c r="T27" s="111"/>
      <c r="U27" s="112"/>
      <c r="V27" s="112"/>
      <c r="W27" s="113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09" t="str">
        <f>IF(AI27=0,"",(AJ27/AI27))</f>
        <v/>
      </c>
      <c r="AL27" s="110"/>
      <c r="AM27" s="33"/>
      <c r="AN27" s="90"/>
      <c r="AO27" s="90"/>
      <c r="AP27" s="90"/>
      <c r="AQ27" s="111"/>
      <c r="AR27" s="112"/>
      <c r="AS27" s="112"/>
      <c r="AT27" s="113"/>
    </row>
    <row r="28" spans="2:46" ht="15" customHeight="1">
      <c r="B28" s="9">
        <v>41961</v>
      </c>
      <c r="C28" s="60" t="s">
        <v>73</v>
      </c>
      <c r="D28" s="8"/>
      <c r="E28" s="30">
        <v>8</v>
      </c>
      <c r="F28" s="34">
        <v>0</v>
      </c>
      <c r="G28" s="32">
        <v>83</v>
      </c>
      <c r="H28" s="4" t="e">
        <f>IF(G28="","",(IF(#REF!=0,"",(#REF!*G28*#REF!))))</f>
        <v>#REF!</v>
      </c>
      <c r="I28" s="7">
        <f t="shared" si="23"/>
        <v>8</v>
      </c>
      <c r="J28" s="6">
        <f>SUM(G$26:G28)</f>
        <v>108</v>
      </c>
      <c r="K28" s="6">
        <f>E$4-J28</f>
        <v>22</v>
      </c>
      <c r="L28" s="7">
        <f t="shared" si="24"/>
        <v>88</v>
      </c>
      <c r="M28" s="4">
        <f t="shared" ref="M28:M37" si="27">G28</f>
        <v>83</v>
      </c>
      <c r="N28" s="109">
        <f t="shared" ref="N28:N37" si="28">IF(L28=0,"",(M28/L28))</f>
        <v>0.94318181818181823</v>
      </c>
      <c r="O28" s="110"/>
      <c r="P28" s="33"/>
      <c r="Q28" s="8">
        <v>0</v>
      </c>
      <c r="R28" s="8">
        <v>0</v>
      </c>
      <c r="S28" s="8">
        <v>0</v>
      </c>
      <c r="T28" s="103"/>
      <c r="U28" s="104"/>
      <c r="V28" s="104"/>
      <c r="W28" s="105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09" t="str">
        <f t="shared" ref="AK28:AK37" si="30">IF(AI28=0,"",(AJ28/AI28))</f>
        <v/>
      </c>
      <c r="AL28" s="110"/>
      <c r="AM28" s="33"/>
      <c r="AN28" s="90"/>
      <c r="AO28" s="90"/>
      <c r="AP28" s="90"/>
      <c r="AQ28" s="103"/>
      <c r="AR28" s="104"/>
      <c r="AS28" s="104"/>
      <c r="AT28" s="105"/>
    </row>
    <row r="29" spans="2:46" ht="15" customHeight="1">
      <c r="B29" s="9">
        <v>41962</v>
      </c>
      <c r="C29" s="60" t="s">
        <v>72</v>
      </c>
      <c r="D29" s="58"/>
      <c r="E29" s="58">
        <v>2</v>
      </c>
      <c r="F29" s="58">
        <v>0</v>
      </c>
      <c r="G29" s="10">
        <v>25</v>
      </c>
      <c r="H29" s="4"/>
      <c r="I29" s="7">
        <f t="shared" ref="I29:I31" si="31">IF(G29="","",(SUM(E29+F29+Q29)))</f>
        <v>2</v>
      </c>
      <c r="J29" s="6">
        <f>SUM(G$26:G29)</f>
        <v>133</v>
      </c>
      <c r="K29" s="6">
        <f t="shared" ref="K29:K31" si="32">E$4-J29</f>
        <v>-3</v>
      </c>
      <c r="L29" s="7">
        <f t="shared" ref="L29:L31" si="33">IF(G29="",0,T$26*(I29-F29-Q29))</f>
        <v>22</v>
      </c>
      <c r="M29" s="4">
        <f t="shared" ref="M29:M31" si="34">G29</f>
        <v>25</v>
      </c>
      <c r="N29" s="109">
        <f t="shared" ref="N29:N31" si="35">IF(L29=0,"",(M29/L29))</f>
        <v>1.1363636363636365</v>
      </c>
      <c r="O29" s="110"/>
      <c r="P29" s="33"/>
      <c r="Q29" s="58">
        <v>0</v>
      </c>
      <c r="R29" s="58">
        <v>0</v>
      </c>
      <c r="S29" s="58">
        <v>0</v>
      </c>
      <c r="T29" s="111" t="s">
        <v>74</v>
      </c>
      <c r="U29" s="112"/>
      <c r="V29" s="112"/>
      <c r="W29" s="113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09" t="str">
        <f t="shared" si="30"/>
        <v/>
      </c>
      <c r="AL29" s="110"/>
      <c r="AM29" s="33"/>
      <c r="AN29" s="90"/>
      <c r="AO29" s="90"/>
      <c r="AP29" s="90"/>
      <c r="AQ29" s="103"/>
      <c r="AR29" s="104"/>
      <c r="AS29" s="104"/>
      <c r="AT29" s="105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133</v>
      </c>
      <c r="K30" s="6">
        <f t="shared" si="32"/>
        <v>-3</v>
      </c>
      <c r="L30" s="7">
        <f t="shared" si="33"/>
        <v>0</v>
      </c>
      <c r="M30" s="4">
        <f t="shared" si="34"/>
        <v>0</v>
      </c>
      <c r="N30" s="109" t="str">
        <f t="shared" si="35"/>
        <v/>
      </c>
      <c r="O30" s="110"/>
      <c r="P30" s="33"/>
      <c r="Q30" s="58"/>
      <c r="R30" s="58"/>
      <c r="S30" s="58"/>
      <c r="T30" s="114" t="s">
        <v>75</v>
      </c>
      <c r="U30" s="104"/>
      <c r="V30" s="104"/>
      <c r="W30" s="105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09" t="str">
        <f t="shared" si="30"/>
        <v/>
      </c>
      <c r="AL30" s="110"/>
      <c r="AM30" s="33"/>
      <c r="AN30" s="90"/>
      <c r="AO30" s="90"/>
      <c r="AP30" s="90"/>
      <c r="AQ30" s="103"/>
      <c r="AR30" s="104"/>
      <c r="AS30" s="104"/>
      <c r="AT30" s="105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133</v>
      </c>
      <c r="K31" s="6">
        <f t="shared" si="32"/>
        <v>-3</v>
      </c>
      <c r="L31" s="7">
        <f t="shared" si="33"/>
        <v>0</v>
      </c>
      <c r="M31" s="4">
        <f t="shared" si="34"/>
        <v>0</v>
      </c>
      <c r="N31" s="109" t="str">
        <f t="shared" si="35"/>
        <v/>
      </c>
      <c r="O31" s="110"/>
      <c r="P31" s="33"/>
      <c r="Q31" s="58"/>
      <c r="R31" s="58"/>
      <c r="S31" s="58"/>
      <c r="T31" s="103"/>
      <c r="U31" s="104"/>
      <c r="V31" s="104"/>
      <c r="W31" s="105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09" t="str">
        <f t="shared" si="30"/>
        <v/>
      </c>
      <c r="AL31" s="110"/>
      <c r="AM31" s="33"/>
      <c r="AN31" s="90"/>
      <c r="AO31" s="90"/>
      <c r="AP31" s="90"/>
      <c r="AQ31" s="103"/>
      <c r="AR31" s="104"/>
      <c r="AS31" s="104"/>
      <c r="AT31" s="105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133</v>
      </c>
      <c r="K32" s="6">
        <f t="shared" ref="K32" si="39">E$4-J32</f>
        <v>-3</v>
      </c>
      <c r="L32" s="7">
        <f t="shared" ref="L32" si="40">IF(G32="",0,T$26*(I32-F32-Q32))</f>
        <v>0</v>
      </c>
      <c r="M32" s="4">
        <f t="shared" ref="M32" si="41">G32</f>
        <v>0</v>
      </c>
      <c r="N32" s="109" t="str">
        <f t="shared" ref="N32" si="42">IF(L32=0,"",(M32/L32))</f>
        <v/>
      </c>
      <c r="O32" s="110"/>
      <c r="P32" s="33"/>
      <c r="Q32" s="58"/>
      <c r="R32" s="58"/>
      <c r="S32" s="58"/>
      <c r="T32" s="103"/>
      <c r="U32" s="104"/>
      <c r="V32" s="104"/>
      <c r="W32" s="105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09" t="str">
        <f t="shared" si="30"/>
        <v/>
      </c>
      <c r="AL32" s="110"/>
      <c r="AM32" s="33"/>
      <c r="AN32" s="90"/>
      <c r="AO32" s="90"/>
      <c r="AP32" s="90"/>
      <c r="AQ32" s="103"/>
      <c r="AR32" s="104"/>
      <c r="AS32" s="104"/>
      <c r="AT32" s="105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133</v>
      </c>
      <c r="K33" s="6">
        <f>E$4-J33</f>
        <v>-3</v>
      </c>
      <c r="L33" s="7">
        <f t="shared" si="24"/>
        <v>0</v>
      </c>
      <c r="M33" s="4">
        <f t="shared" si="27"/>
        <v>0</v>
      </c>
      <c r="N33" s="109" t="str">
        <f t="shared" si="28"/>
        <v/>
      </c>
      <c r="O33" s="110"/>
      <c r="P33" s="33"/>
      <c r="Q33" s="8"/>
      <c r="R33" s="8"/>
      <c r="S33" s="8"/>
      <c r="T33" s="103"/>
      <c r="U33" s="104"/>
      <c r="V33" s="104"/>
      <c r="W33" s="105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09" t="str">
        <f t="shared" si="30"/>
        <v/>
      </c>
      <c r="AL33" s="110"/>
      <c r="AM33" s="33"/>
      <c r="AN33" s="90"/>
      <c r="AO33" s="90"/>
      <c r="AP33" s="90"/>
      <c r="AQ33" s="103"/>
      <c r="AR33" s="104"/>
      <c r="AS33" s="104"/>
      <c r="AT33" s="105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133</v>
      </c>
      <c r="K34" s="6">
        <f t="shared" ref="K34:K38" si="45">E$4-J34</f>
        <v>-3</v>
      </c>
      <c r="L34" s="7">
        <f t="shared" si="24"/>
        <v>0</v>
      </c>
      <c r="M34" s="4">
        <f t="shared" si="27"/>
        <v>0</v>
      </c>
      <c r="N34" s="109" t="str">
        <f t="shared" si="28"/>
        <v/>
      </c>
      <c r="O34" s="110"/>
      <c r="P34" s="33"/>
      <c r="Q34" s="8"/>
      <c r="R34" s="8"/>
      <c r="S34" s="8"/>
      <c r="T34" s="103"/>
      <c r="U34" s="104"/>
      <c r="V34" s="104"/>
      <c r="W34" s="105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09" t="str">
        <f t="shared" si="30"/>
        <v/>
      </c>
      <c r="AL34" s="110"/>
      <c r="AM34" s="33"/>
      <c r="AN34" s="90"/>
      <c r="AO34" s="90"/>
      <c r="AP34" s="90"/>
      <c r="AQ34" s="103"/>
      <c r="AR34" s="104"/>
      <c r="AS34" s="104"/>
      <c r="AT34" s="105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133</v>
      </c>
      <c r="K35" s="6">
        <f t="shared" si="45"/>
        <v>-3</v>
      </c>
      <c r="L35" s="7">
        <f t="shared" si="24"/>
        <v>0</v>
      </c>
      <c r="M35" s="4">
        <f t="shared" si="27"/>
        <v>0</v>
      </c>
      <c r="N35" s="109" t="str">
        <f t="shared" si="28"/>
        <v/>
      </c>
      <c r="O35" s="110"/>
      <c r="P35" s="33"/>
      <c r="Q35" s="8"/>
      <c r="R35" s="8"/>
      <c r="S35" s="8"/>
      <c r="T35" s="103"/>
      <c r="U35" s="104"/>
      <c r="V35" s="104"/>
      <c r="W35" s="105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09" t="str">
        <f t="shared" si="30"/>
        <v/>
      </c>
      <c r="AL35" s="110"/>
      <c r="AM35" s="33"/>
      <c r="AN35" s="90"/>
      <c r="AO35" s="90"/>
      <c r="AP35" s="90"/>
      <c r="AQ35" s="103"/>
      <c r="AR35" s="104"/>
      <c r="AS35" s="104"/>
      <c r="AT35" s="105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133</v>
      </c>
      <c r="K36" s="6">
        <f t="shared" si="45"/>
        <v>-3</v>
      </c>
      <c r="L36" s="7">
        <f t="shared" si="24"/>
        <v>0</v>
      </c>
      <c r="M36" s="4">
        <f t="shared" si="27"/>
        <v>0</v>
      </c>
      <c r="N36" s="109" t="str">
        <f t="shared" si="28"/>
        <v/>
      </c>
      <c r="O36" s="110"/>
      <c r="P36" s="33"/>
      <c r="Q36" s="30"/>
      <c r="R36" s="30"/>
      <c r="S36" s="30"/>
      <c r="T36" s="103"/>
      <c r="U36" s="104"/>
      <c r="V36" s="104"/>
      <c r="W36" s="105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09" t="str">
        <f t="shared" si="30"/>
        <v/>
      </c>
      <c r="AL36" s="110"/>
      <c r="AM36" s="33"/>
      <c r="AN36" s="30"/>
      <c r="AO36" s="30"/>
      <c r="AP36" s="30"/>
      <c r="AQ36" s="103"/>
      <c r="AR36" s="104"/>
      <c r="AS36" s="104"/>
      <c r="AT36" s="105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133</v>
      </c>
      <c r="K37" s="6">
        <f t="shared" si="45"/>
        <v>-3</v>
      </c>
      <c r="L37" s="7">
        <f t="shared" si="24"/>
        <v>0</v>
      </c>
      <c r="M37" s="4">
        <f t="shared" si="27"/>
        <v>0</v>
      </c>
      <c r="N37" s="109" t="str">
        <f t="shared" si="28"/>
        <v/>
      </c>
      <c r="O37" s="110"/>
      <c r="P37" s="33"/>
      <c r="Q37" s="30"/>
      <c r="R37" s="30"/>
      <c r="S37" s="30"/>
      <c r="T37" s="103"/>
      <c r="U37" s="104"/>
      <c r="V37" s="104"/>
      <c r="W37" s="105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09" t="str">
        <f t="shared" si="30"/>
        <v/>
      </c>
      <c r="AL37" s="110"/>
      <c r="AM37" s="33"/>
      <c r="AN37" s="30"/>
      <c r="AO37" s="30"/>
      <c r="AP37" s="30"/>
      <c r="AQ37" s="103"/>
      <c r="AR37" s="104"/>
      <c r="AS37" s="104"/>
      <c r="AT37" s="105"/>
    </row>
    <row r="38" spans="2:46" ht="15" customHeight="1">
      <c r="B38" s="125" t="s">
        <v>20</v>
      </c>
      <c r="C38" s="126"/>
      <c r="D38" s="53"/>
      <c r="E38" s="63">
        <f t="shared" ref="E38:F38" si="47">SUM(E27:E37)</f>
        <v>12</v>
      </c>
      <c r="F38" s="63">
        <f t="shared" si="47"/>
        <v>2.5</v>
      </c>
      <c r="G38" s="63">
        <f>SUM(G27:G37)</f>
        <v>133</v>
      </c>
      <c r="H38" s="84"/>
      <c r="I38" s="86">
        <f t="shared" ref="I38" si="48">IF(G38="","",(SUM(E38+F38+Q38)))</f>
        <v>14.5</v>
      </c>
      <c r="J38" s="85">
        <f>J37</f>
        <v>133</v>
      </c>
      <c r="K38" s="85">
        <f t="shared" si="45"/>
        <v>-3</v>
      </c>
      <c r="L38" s="86">
        <f>SUM(L27:L37)</f>
        <v>132</v>
      </c>
      <c r="M38" s="84">
        <f>SUM(M27:M37)</f>
        <v>133</v>
      </c>
      <c r="N38" s="123">
        <f>SUM(M38/L38)</f>
        <v>1.0075757575757576</v>
      </c>
      <c r="O38" s="124"/>
      <c r="P38" s="87"/>
      <c r="Q38" s="63">
        <f>SUM(Q27:Q37)</f>
        <v>0</v>
      </c>
      <c r="R38" s="63"/>
      <c r="S38" s="63">
        <f>SUM(S27:S37)</f>
        <v>0</v>
      </c>
      <c r="T38" s="120"/>
      <c r="U38" s="121"/>
      <c r="V38" s="121"/>
      <c r="W38" s="122"/>
      <c r="Y38" s="125" t="s">
        <v>20</v>
      </c>
      <c r="Z38" s="126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3" t="e">
        <f>SUM(AJ38/AI38)</f>
        <v>#DIV/0!</v>
      </c>
      <c r="AL38" s="124"/>
      <c r="AM38" s="87"/>
      <c r="AN38" s="63">
        <f>SUM(AN27:AN37)</f>
        <v>0</v>
      </c>
      <c r="AO38" s="63"/>
      <c r="AP38" s="63">
        <f>SUM(AP27:AP37)</f>
        <v>0</v>
      </c>
      <c r="AQ38" s="120"/>
      <c r="AR38" s="121"/>
      <c r="AS38" s="121"/>
      <c r="AT38" s="122"/>
    </row>
    <row r="39" spans="2:46" s="12" customFormat="1" ht="15.75" thickBot="1">
      <c r="B39" s="130" t="s">
        <v>69</v>
      </c>
      <c r="C39" s="131"/>
      <c r="D39" s="131"/>
      <c r="E39" s="131"/>
      <c r="F39" s="131"/>
      <c r="G39" s="132"/>
      <c r="H39" s="132"/>
      <c r="I39" s="132"/>
      <c r="J39" s="132"/>
      <c r="K39" s="132"/>
      <c r="L39" s="131"/>
      <c r="M39" s="131"/>
      <c r="N39" s="131"/>
      <c r="O39" s="131"/>
      <c r="P39" s="131"/>
      <c r="Q39" s="131"/>
      <c r="R39" s="131"/>
      <c r="S39" s="131"/>
      <c r="T39" s="132"/>
      <c r="U39" s="132"/>
      <c r="V39" s="132"/>
      <c r="W39" s="133"/>
      <c r="X39" s="100"/>
      <c r="Y39" s="130" t="s">
        <v>39</v>
      </c>
      <c r="Z39" s="131"/>
      <c r="AA39" s="131"/>
      <c r="AB39" s="131"/>
      <c r="AC39" s="131"/>
      <c r="AD39" s="132"/>
      <c r="AE39" s="132"/>
      <c r="AF39" s="132"/>
      <c r="AG39" s="132"/>
      <c r="AH39" s="132"/>
      <c r="AI39" s="131"/>
      <c r="AJ39" s="131"/>
      <c r="AK39" s="131"/>
      <c r="AL39" s="131"/>
      <c r="AM39" s="131"/>
      <c r="AN39" s="131"/>
      <c r="AO39" s="131"/>
      <c r="AP39" s="131"/>
      <c r="AQ39" s="132"/>
      <c r="AR39" s="132"/>
      <c r="AS39" s="132"/>
      <c r="AT39" s="133"/>
    </row>
    <row r="40" spans="2:46" ht="15" customHeight="1">
      <c r="B40" s="166" t="s">
        <v>40</v>
      </c>
      <c r="C40" s="167"/>
      <c r="D40" s="167"/>
      <c r="E40" s="167"/>
      <c r="F40" s="168"/>
      <c r="G40" s="49"/>
      <c r="H40" s="47" t="str">
        <f>IF(G40="","",(IF(#REF!=0,"",(#REF!*G40*#REF!))))</f>
        <v/>
      </c>
      <c r="I40" s="48"/>
      <c r="J40" s="47"/>
      <c r="K40" s="47">
        <f>E$4</f>
        <v>130</v>
      </c>
      <c r="L40" s="171" t="s">
        <v>55</v>
      </c>
      <c r="M40" s="172"/>
      <c r="N40" s="171"/>
      <c r="O40" s="175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6" t="s">
        <v>40</v>
      </c>
      <c r="Z40" s="167"/>
      <c r="AA40" s="167"/>
      <c r="AB40" s="167"/>
      <c r="AC40" s="168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1" t="s">
        <v>55</v>
      </c>
      <c r="AJ40" s="172"/>
      <c r="AK40" s="171"/>
      <c r="AL40" s="175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130</v>
      </c>
      <c r="L41" s="7">
        <f t="shared" ref="L41:L51" si="52">IF(G41="",0,T$26*(I41-F41-Q41))</f>
        <v>0</v>
      </c>
      <c r="M41" s="4">
        <f>G41</f>
        <v>0</v>
      </c>
      <c r="N41" s="109" t="str">
        <f>IF(L41=0,"",(M41/L41))</f>
        <v/>
      </c>
      <c r="O41" s="110"/>
      <c r="P41" s="33"/>
      <c r="Q41" s="30"/>
      <c r="R41" s="30"/>
      <c r="S41" s="30"/>
      <c r="T41" s="115"/>
      <c r="U41" s="116"/>
      <c r="V41" s="116"/>
      <c r="W41" s="117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09" t="str">
        <f>IF(AI41=0,"",(AJ41/AI41))</f>
        <v/>
      </c>
      <c r="AL41" s="110"/>
      <c r="AM41" s="33"/>
      <c r="AN41" s="30"/>
      <c r="AO41" s="30"/>
      <c r="AP41" s="30"/>
      <c r="AQ41" s="115"/>
      <c r="AR41" s="116"/>
      <c r="AS41" s="116"/>
      <c r="AT41" s="117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130</v>
      </c>
      <c r="L42" s="7">
        <f t="shared" si="52"/>
        <v>0</v>
      </c>
      <c r="M42" s="4">
        <f t="shared" ref="M42:M51" si="55">G42</f>
        <v>0</v>
      </c>
      <c r="N42" s="109" t="str">
        <f t="shared" ref="N42:N51" si="56">IF(L42=0,"",(M42/L42))</f>
        <v/>
      </c>
      <c r="O42" s="110"/>
      <c r="P42" s="33"/>
      <c r="Q42" s="30"/>
      <c r="R42" s="30"/>
      <c r="S42" s="30"/>
      <c r="T42" s="115"/>
      <c r="U42" s="116"/>
      <c r="V42" s="116"/>
      <c r="W42" s="117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09" t="str">
        <f t="shared" ref="AK42:AK51" si="58">IF(AI42=0,"",(AJ42/AI42))</f>
        <v/>
      </c>
      <c r="AL42" s="110"/>
      <c r="AM42" s="33"/>
      <c r="AN42" s="30"/>
      <c r="AO42" s="30"/>
      <c r="AP42" s="30"/>
      <c r="AQ42" s="115"/>
      <c r="AR42" s="116"/>
      <c r="AS42" s="116"/>
      <c r="AT42" s="117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130</v>
      </c>
      <c r="L43" s="7">
        <f t="shared" ref="L43:L45" si="61">IF(G43="",0,T$26*(I43-F43-Q43))</f>
        <v>0</v>
      </c>
      <c r="M43" s="4">
        <f t="shared" ref="M43:M45" si="62">G43</f>
        <v>0</v>
      </c>
      <c r="N43" s="109" t="str">
        <f t="shared" ref="N43:N45" si="63">IF(L43=0,"",(M43/L43))</f>
        <v/>
      </c>
      <c r="O43" s="110"/>
      <c r="P43" s="33"/>
      <c r="Q43" s="30"/>
      <c r="R43" s="30"/>
      <c r="S43" s="30"/>
      <c r="T43" s="115"/>
      <c r="U43" s="116"/>
      <c r="V43" s="116"/>
      <c r="W43" s="117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09" t="str">
        <f t="shared" si="58"/>
        <v/>
      </c>
      <c r="AL43" s="110"/>
      <c r="AM43" s="33"/>
      <c r="AN43" s="30"/>
      <c r="AO43" s="30"/>
      <c r="AP43" s="30"/>
      <c r="AQ43" s="115"/>
      <c r="AR43" s="116"/>
      <c r="AS43" s="116"/>
      <c r="AT43" s="117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130</v>
      </c>
      <c r="L44" s="7">
        <f t="shared" si="61"/>
        <v>0</v>
      </c>
      <c r="M44" s="4">
        <f t="shared" si="62"/>
        <v>0</v>
      </c>
      <c r="N44" s="109" t="str">
        <f t="shared" si="63"/>
        <v/>
      </c>
      <c r="O44" s="110"/>
      <c r="P44" s="33"/>
      <c r="Q44" s="30"/>
      <c r="R44" s="30"/>
      <c r="S44" s="30"/>
      <c r="T44" s="115"/>
      <c r="U44" s="116"/>
      <c r="V44" s="116"/>
      <c r="W44" s="117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09" t="str">
        <f t="shared" si="58"/>
        <v/>
      </c>
      <c r="AL44" s="110"/>
      <c r="AM44" s="33"/>
      <c r="AN44" s="30"/>
      <c r="AO44" s="30"/>
      <c r="AP44" s="30"/>
      <c r="AQ44" s="115"/>
      <c r="AR44" s="116"/>
      <c r="AS44" s="116"/>
      <c r="AT44" s="117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130</v>
      </c>
      <c r="L45" s="7">
        <f t="shared" si="61"/>
        <v>0</v>
      </c>
      <c r="M45" s="4">
        <f t="shared" si="62"/>
        <v>0</v>
      </c>
      <c r="N45" s="109" t="str">
        <f t="shared" si="63"/>
        <v/>
      </c>
      <c r="O45" s="110"/>
      <c r="P45" s="33"/>
      <c r="Q45" s="30"/>
      <c r="R45" s="30"/>
      <c r="S45" s="30"/>
      <c r="T45" s="115"/>
      <c r="U45" s="116"/>
      <c r="V45" s="116"/>
      <c r="W45" s="117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09" t="str">
        <f t="shared" si="58"/>
        <v/>
      </c>
      <c r="AL45" s="110"/>
      <c r="AM45" s="33"/>
      <c r="AN45" s="30"/>
      <c r="AO45" s="30"/>
      <c r="AP45" s="30"/>
      <c r="AQ45" s="115"/>
      <c r="AR45" s="116"/>
      <c r="AS45" s="116"/>
      <c r="AT45" s="117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130</v>
      </c>
      <c r="L46" s="7">
        <f t="shared" si="52"/>
        <v>0</v>
      </c>
      <c r="M46" s="4">
        <f t="shared" si="55"/>
        <v>0</v>
      </c>
      <c r="N46" s="109" t="str">
        <f t="shared" si="56"/>
        <v/>
      </c>
      <c r="O46" s="110"/>
      <c r="P46" s="33"/>
      <c r="Q46" s="30"/>
      <c r="R46" s="30"/>
      <c r="S46" s="30"/>
      <c r="T46" s="115"/>
      <c r="U46" s="116"/>
      <c r="V46" s="116"/>
      <c r="W46" s="117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09" t="str">
        <f t="shared" si="58"/>
        <v/>
      </c>
      <c r="AL46" s="110"/>
      <c r="AM46" s="33"/>
      <c r="AN46" s="30"/>
      <c r="AO46" s="30"/>
      <c r="AP46" s="30"/>
      <c r="AQ46" s="115"/>
      <c r="AR46" s="116"/>
      <c r="AS46" s="116"/>
      <c r="AT46" s="117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130</v>
      </c>
      <c r="L47" s="7">
        <f t="shared" si="52"/>
        <v>0</v>
      </c>
      <c r="M47" s="4">
        <f t="shared" si="55"/>
        <v>0</v>
      </c>
      <c r="N47" s="109" t="str">
        <f t="shared" si="56"/>
        <v/>
      </c>
      <c r="O47" s="110"/>
      <c r="P47" s="33"/>
      <c r="Q47" s="30"/>
      <c r="R47" s="30"/>
      <c r="S47" s="30"/>
      <c r="T47" s="115"/>
      <c r="U47" s="116"/>
      <c r="V47" s="116"/>
      <c r="W47" s="117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09" t="str">
        <f t="shared" si="58"/>
        <v/>
      </c>
      <c r="AL47" s="110"/>
      <c r="AM47" s="33"/>
      <c r="AN47" s="30"/>
      <c r="AO47" s="30"/>
      <c r="AP47" s="30"/>
      <c r="AQ47" s="115"/>
      <c r="AR47" s="116"/>
      <c r="AS47" s="116"/>
      <c r="AT47" s="117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130</v>
      </c>
      <c r="L48" s="7">
        <f t="shared" ref="L48" si="70">IF(G48="",0,T$26*(I48-F48-Q48))</f>
        <v>0</v>
      </c>
      <c r="M48" s="4">
        <f t="shared" ref="M48" si="71">G48</f>
        <v>0</v>
      </c>
      <c r="N48" s="109" t="str">
        <f t="shared" ref="N48" si="72">IF(L48=0,"",(M48/L48))</f>
        <v/>
      </c>
      <c r="O48" s="110"/>
      <c r="P48" s="33"/>
      <c r="Q48" s="30"/>
      <c r="R48" s="30"/>
      <c r="S48" s="30"/>
      <c r="T48" s="115"/>
      <c r="U48" s="116"/>
      <c r="V48" s="116"/>
      <c r="W48" s="117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09" t="str">
        <f t="shared" si="58"/>
        <v/>
      </c>
      <c r="AL48" s="110"/>
      <c r="AM48" s="33"/>
      <c r="AN48" s="30"/>
      <c r="AO48" s="30"/>
      <c r="AP48" s="30"/>
      <c r="AQ48" s="115"/>
      <c r="AR48" s="116"/>
      <c r="AS48" s="116"/>
      <c r="AT48" s="117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130</v>
      </c>
      <c r="L49" s="7">
        <f t="shared" si="52"/>
        <v>0</v>
      </c>
      <c r="M49" s="4">
        <f t="shared" si="55"/>
        <v>0</v>
      </c>
      <c r="N49" s="109" t="str">
        <f t="shared" si="56"/>
        <v/>
      </c>
      <c r="O49" s="110"/>
      <c r="P49" s="33"/>
      <c r="Q49" s="30"/>
      <c r="R49" s="30"/>
      <c r="S49" s="30"/>
      <c r="T49" s="115"/>
      <c r="U49" s="116"/>
      <c r="V49" s="116"/>
      <c r="W49" s="117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09" t="str">
        <f t="shared" si="58"/>
        <v/>
      </c>
      <c r="AL49" s="110"/>
      <c r="AM49" s="33"/>
      <c r="AN49" s="30"/>
      <c r="AO49" s="30"/>
      <c r="AP49" s="30"/>
      <c r="AQ49" s="115"/>
      <c r="AR49" s="116"/>
      <c r="AS49" s="116"/>
      <c r="AT49" s="117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130</v>
      </c>
      <c r="L50" s="7">
        <f t="shared" si="52"/>
        <v>0</v>
      </c>
      <c r="M50" s="4">
        <f t="shared" si="55"/>
        <v>0</v>
      </c>
      <c r="N50" s="109" t="str">
        <f t="shared" si="56"/>
        <v/>
      </c>
      <c r="O50" s="110"/>
      <c r="P50" s="33"/>
      <c r="Q50" s="30"/>
      <c r="R50" s="30"/>
      <c r="S50" s="30"/>
      <c r="T50" s="115"/>
      <c r="U50" s="116"/>
      <c r="V50" s="116"/>
      <c r="W50" s="117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09" t="str">
        <f t="shared" si="58"/>
        <v/>
      </c>
      <c r="AL50" s="110"/>
      <c r="AM50" s="33"/>
      <c r="AN50" s="30"/>
      <c r="AO50" s="30"/>
      <c r="AP50" s="30"/>
      <c r="AQ50" s="115"/>
      <c r="AR50" s="116"/>
      <c r="AS50" s="116"/>
      <c r="AT50" s="117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130</v>
      </c>
      <c r="L51" s="7">
        <f t="shared" si="52"/>
        <v>0</v>
      </c>
      <c r="M51" s="4">
        <f t="shared" si="55"/>
        <v>0</v>
      </c>
      <c r="N51" s="109" t="str">
        <f t="shared" si="56"/>
        <v/>
      </c>
      <c r="O51" s="110"/>
      <c r="P51" s="33"/>
      <c r="Q51" s="30"/>
      <c r="R51" s="30"/>
      <c r="S51" s="30"/>
      <c r="T51" s="115"/>
      <c r="U51" s="116"/>
      <c r="V51" s="116"/>
      <c r="W51" s="117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09" t="str">
        <f t="shared" si="58"/>
        <v/>
      </c>
      <c r="AL51" s="110"/>
      <c r="AM51" s="33"/>
      <c r="AN51" s="30"/>
      <c r="AO51" s="30"/>
      <c r="AP51" s="30"/>
      <c r="AQ51" s="115"/>
      <c r="AR51" s="116"/>
      <c r="AS51" s="116"/>
      <c r="AT51" s="117"/>
    </row>
    <row r="52" spans="2:46" ht="15" customHeight="1">
      <c r="B52" s="125" t="s">
        <v>20</v>
      </c>
      <c r="C52" s="126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130</v>
      </c>
      <c r="L52" s="86">
        <f>SUM(L41:L51)</f>
        <v>0</v>
      </c>
      <c r="M52" s="84">
        <f>SUM(M41:M51)</f>
        <v>0</v>
      </c>
      <c r="N52" s="123" t="e">
        <f>SUM(M52/L52)</f>
        <v>#DIV/0!</v>
      </c>
      <c r="O52" s="124"/>
      <c r="P52" s="87"/>
      <c r="Q52" s="63">
        <f>SUM(Q41:Q51)</f>
        <v>0</v>
      </c>
      <c r="R52" s="63"/>
      <c r="S52" s="63">
        <f>SUM(S41:S51)</f>
        <v>0</v>
      </c>
      <c r="T52" s="120"/>
      <c r="U52" s="121"/>
      <c r="V52" s="121"/>
      <c r="W52" s="122"/>
      <c r="Y52" s="125" t="s">
        <v>20</v>
      </c>
      <c r="Z52" s="126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3" t="e">
        <f>SUM(AJ52/AI52)</f>
        <v>#DIV/0!</v>
      </c>
      <c r="AL52" s="124"/>
      <c r="AM52" s="87"/>
      <c r="AN52" s="63">
        <f>SUM(AN41:AN51)</f>
        <v>0</v>
      </c>
      <c r="AO52" s="63"/>
      <c r="AP52" s="63">
        <f>SUM(AP41:AP51)</f>
        <v>0</v>
      </c>
      <c r="AQ52" s="120"/>
      <c r="AR52" s="121"/>
      <c r="AS52" s="121"/>
      <c r="AT52" s="122"/>
    </row>
    <row r="53" spans="2:46" s="64" customFormat="1" ht="15" customHeight="1" thickBot="1">
      <c r="B53" s="234" t="s">
        <v>42</v>
      </c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6"/>
      <c r="X53" s="100"/>
      <c r="Y53" s="234" t="s">
        <v>42</v>
      </c>
      <c r="Z53" s="235"/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  <c r="AS53" s="235"/>
      <c r="AT53" s="236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2" t="s">
        <v>33</v>
      </c>
      <c r="N54" s="142"/>
      <c r="O54" s="142"/>
      <c r="P54" s="142"/>
      <c r="Q54" s="142"/>
      <c r="R54" s="142"/>
      <c r="S54" s="142"/>
      <c r="T54" s="142"/>
      <c r="U54" s="142"/>
      <c r="V54" s="142"/>
      <c r="W54" s="143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2" t="s">
        <v>33</v>
      </c>
      <c r="AK54" s="142"/>
      <c r="AL54" s="142"/>
      <c r="AM54" s="142"/>
      <c r="AN54" s="142"/>
      <c r="AO54" s="142"/>
      <c r="AP54" s="142"/>
      <c r="AQ54" s="142"/>
      <c r="AR54" s="142"/>
      <c r="AS54" s="142"/>
      <c r="AT54" s="143"/>
    </row>
    <row r="55" spans="2:46" s="12" customFormat="1" ht="32.25" customHeight="1">
      <c r="B55" s="230" t="s">
        <v>52</v>
      </c>
      <c r="C55" s="231"/>
      <c r="D55" s="231"/>
      <c r="E55" s="231"/>
      <c r="F55" s="231"/>
      <c r="G55" s="231"/>
      <c r="H55" s="2"/>
      <c r="I55" s="44" t="s">
        <v>26</v>
      </c>
      <c r="J55" s="139" t="s">
        <v>31</v>
      </c>
      <c r="K55" s="140"/>
      <c r="L55" s="42" t="s">
        <v>32</v>
      </c>
      <c r="M55" s="129" t="s">
        <v>34</v>
      </c>
      <c r="N55" s="129"/>
      <c r="O55" s="129" t="s">
        <v>36</v>
      </c>
      <c r="P55" s="129"/>
      <c r="Q55" s="129"/>
      <c r="R55" s="129" t="s">
        <v>35</v>
      </c>
      <c r="S55" s="129"/>
      <c r="T55" s="145" t="s">
        <v>13</v>
      </c>
      <c r="U55" s="145"/>
      <c r="V55" s="145" t="s">
        <v>12</v>
      </c>
      <c r="W55" s="146"/>
      <c r="X55" s="100"/>
      <c r="Y55" s="230" t="s">
        <v>52</v>
      </c>
      <c r="Z55" s="231"/>
      <c r="AA55" s="231"/>
      <c r="AB55" s="231"/>
      <c r="AC55" s="231"/>
      <c r="AD55" s="231"/>
      <c r="AE55" s="2"/>
      <c r="AF55" s="44" t="s">
        <v>26</v>
      </c>
      <c r="AG55" s="139" t="s">
        <v>31</v>
      </c>
      <c r="AH55" s="140"/>
      <c r="AI55" s="98" t="s">
        <v>32</v>
      </c>
      <c r="AJ55" s="129" t="s">
        <v>34</v>
      </c>
      <c r="AK55" s="129"/>
      <c r="AL55" s="129" t="s">
        <v>36</v>
      </c>
      <c r="AM55" s="129"/>
      <c r="AN55" s="129"/>
      <c r="AO55" s="129" t="s">
        <v>35</v>
      </c>
      <c r="AP55" s="129"/>
      <c r="AQ55" s="145" t="s">
        <v>13</v>
      </c>
      <c r="AR55" s="145"/>
      <c r="AS55" s="145" t="s">
        <v>12</v>
      </c>
      <c r="AT55" s="146"/>
    </row>
    <row r="56" spans="2:46" ht="18" customHeight="1">
      <c r="B56" s="135" t="s">
        <v>51</v>
      </c>
      <c r="C56" s="136"/>
      <c r="D56" s="136"/>
      <c r="E56" s="136"/>
      <c r="F56" s="127">
        <v>133</v>
      </c>
      <c r="G56" s="128"/>
      <c r="H56" s="2"/>
      <c r="I56" s="43">
        <v>1</v>
      </c>
      <c r="J56" s="114" t="s">
        <v>43</v>
      </c>
      <c r="K56" s="141"/>
      <c r="L56" s="44">
        <f>SUMIF($R$13:$R$23,1,$Q$13:$Q$50)+SUMIF($R$27:$R$37,1,$Q$27:$Q$37)+SUMIF($R$41:$R$51,1,$Q$41:$Q$51)</f>
        <v>0</v>
      </c>
      <c r="M56" s="144"/>
      <c r="N56" s="144"/>
      <c r="O56" s="233"/>
      <c r="P56" s="118"/>
      <c r="Q56" s="118"/>
      <c r="R56" s="118"/>
      <c r="S56" s="118"/>
      <c r="T56" s="118"/>
      <c r="U56" s="118"/>
      <c r="V56" s="118"/>
      <c r="W56" s="119"/>
      <c r="Y56" s="135" t="s">
        <v>51</v>
      </c>
      <c r="Z56" s="136"/>
      <c r="AA56" s="136"/>
      <c r="AB56" s="136"/>
      <c r="AC56" s="127" t="s">
        <v>53</v>
      </c>
      <c r="AD56" s="128"/>
      <c r="AE56" s="2"/>
      <c r="AF56" s="43">
        <v>1</v>
      </c>
      <c r="AG56" s="114" t="s">
        <v>43</v>
      </c>
      <c r="AH56" s="141"/>
      <c r="AI56" s="44">
        <f>SUMIF($R$13:$R$23,1,$Q$13:$Q$50)+SUMIF($R$27:$R$37,1,$Q$27:$Q$37)+SUMIF($R$41:$R$51,1,$Q$41:$Q$51)</f>
        <v>0</v>
      </c>
      <c r="AJ56" s="144"/>
      <c r="AK56" s="144"/>
      <c r="AL56" s="233"/>
      <c r="AM56" s="118"/>
      <c r="AN56" s="118"/>
      <c r="AO56" s="118"/>
      <c r="AP56" s="118"/>
      <c r="AQ56" s="118"/>
      <c r="AR56" s="118"/>
      <c r="AS56" s="118"/>
      <c r="AT56" s="119"/>
    </row>
    <row r="57" spans="2:46" ht="18" customHeight="1">
      <c r="B57" s="135" t="s">
        <v>50</v>
      </c>
      <c r="C57" s="136"/>
      <c r="D57" s="136"/>
      <c r="E57" s="136"/>
      <c r="F57" s="127">
        <f>SUM(S24+S38+S52)</f>
        <v>0</v>
      </c>
      <c r="G57" s="128"/>
      <c r="H57" s="2"/>
      <c r="I57" s="43">
        <v>2</v>
      </c>
      <c r="J57" s="103" t="s">
        <v>14</v>
      </c>
      <c r="K57" s="141"/>
      <c r="L57" s="44">
        <f>SUMIF($R$13:$R$23,2,$Q$13:$Q$50)+SUMIF($R$27:$R$37,2,$Q$27:$Q$37)+SUMIF($R$41:$R$51,2,$Q$41:$Q$51)</f>
        <v>0</v>
      </c>
      <c r="M57" s="144"/>
      <c r="N57" s="144"/>
      <c r="O57" s="118"/>
      <c r="P57" s="118"/>
      <c r="Q57" s="118"/>
      <c r="R57" s="118"/>
      <c r="S57" s="118"/>
      <c r="T57" s="118"/>
      <c r="U57" s="118"/>
      <c r="V57" s="118"/>
      <c r="W57" s="119"/>
      <c r="Y57" s="135" t="s">
        <v>50</v>
      </c>
      <c r="Z57" s="136"/>
      <c r="AA57" s="136"/>
      <c r="AB57" s="136"/>
      <c r="AC57" s="127">
        <f>SUM(AP24+AP38+AP52)</f>
        <v>0</v>
      </c>
      <c r="AD57" s="128"/>
      <c r="AE57" s="2"/>
      <c r="AF57" s="43">
        <v>2</v>
      </c>
      <c r="AG57" s="103" t="s">
        <v>14</v>
      </c>
      <c r="AH57" s="141"/>
      <c r="AI57" s="44">
        <f>SUMIF($R$13:$R$23,2,$Q$13:$Q$50)+SUMIF($R$27:$R$37,2,$Q$27:$Q$37)+SUMIF($R$41:$R$51,2,$Q$41:$Q$51)</f>
        <v>0</v>
      </c>
      <c r="AJ57" s="144"/>
      <c r="AK57" s="144"/>
      <c r="AL57" s="118"/>
      <c r="AM57" s="118"/>
      <c r="AN57" s="118"/>
      <c r="AO57" s="118"/>
      <c r="AP57" s="118"/>
      <c r="AQ57" s="118"/>
      <c r="AR57" s="118"/>
      <c r="AS57" s="118"/>
      <c r="AT57" s="119"/>
    </row>
    <row r="58" spans="2:46" ht="18" customHeight="1">
      <c r="B58" s="135" t="s">
        <v>49</v>
      </c>
      <c r="C58" s="136"/>
      <c r="D58" s="136"/>
      <c r="E58" s="136"/>
      <c r="F58" s="127">
        <f>G52</f>
        <v>0</v>
      </c>
      <c r="G58" s="128"/>
      <c r="H58" s="2"/>
      <c r="I58" s="43">
        <v>3</v>
      </c>
      <c r="J58" s="221" t="s">
        <v>44</v>
      </c>
      <c r="K58" s="222"/>
      <c r="L58" s="44">
        <f>SUMIF($R$13:$R$23,3,$Q$13:$Q$50)+SUMIF($R$27:$R$37,3,$Q$27:$Q$37)+SUMIF($R$41:$R$51,3,$Q$41:$Q$51)</f>
        <v>0</v>
      </c>
      <c r="M58" s="144"/>
      <c r="N58" s="144"/>
      <c r="O58" s="118"/>
      <c r="P58" s="118"/>
      <c r="Q58" s="118"/>
      <c r="R58" s="118"/>
      <c r="S58" s="118"/>
      <c r="T58" s="118"/>
      <c r="U58" s="118"/>
      <c r="V58" s="118"/>
      <c r="W58" s="119"/>
      <c r="Y58" s="135" t="s">
        <v>49</v>
      </c>
      <c r="Z58" s="136"/>
      <c r="AA58" s="136"/>
      <c r="AB58" s="136"/>
      <c r="AC58" s="127">
        <f>AD52</f>
        <v>0</v>
      </c>
      <c r="AD58" s="128"/>
      <c r="AE58" s="2"/>
      <c r="AF58" s="43">
        <v>3</v>
      </c>
      <c r="AG58" s="221" t="s">
        <v>44</v>
      </c>
      <c r="AH58" s="222"/>
      <c r="AI58" s="44">
        <f>SUMIF($R$13:$R$23,3,$Q$13:$Q$50)+SUMIF($R$27:$R$37,3,$Q$27:$Q$37)+SUMIF($R$41:$R$51,3,$Q$41:$Q$51)</f>
        <v>0</v>
      </c>
      <c r="AJ58" s="144"/>
      <c r="AK58" s="144"/>
      <c r="AL58" s="118"/>
      <c r="AM58" s="118"/>
      <c r="AN58" s="118"/>
      <c r="AO58" s="118"/>
      <c r="AP58" s="118"/>
      <c r="AQ58" s="118"/>
      <c r="AR58" s="118"/>
      <c r="AS58" s="118"/>
      <c r="AT58" s="119"/>
    </row>
    <row r="59" spans="2:46" ht="18" customHeight="1">
      <c r="B59" s="137" t="s">
        <v>48</v>
      </c>
      <c r="C59" s="138"/>
      <c r="D59" s="138"/>
      <c r="E59" s="138"/>
      <c r="F59" s="127">
        <f>G38</f>
        <v>133</v>
      </c>
      <c r="G59" s="128"/>
      <c r="H59" s="2"/>
      <c r="I59" s="43">
        <v>4</v>
      </c>
      <c r="J59" s="103" t="s">
        <v>15</v>
      </c>
      <c r="K59" s="141"/>
      <c r="L59" s="44">
        <f>SUMIF($R$13:$R$23,4,$Q$13:$Q$50)+SUMIF($R$27:$R$37,4,$Q$27:$Q$37)+SUMIF($R$41:$R$51,4,$Q$41:$Q$51)</f>
        <v>0</v>
      </c>
      <c r="M59" s="144"/>
      <c r="N59" s="144"/>
      <c r="O59" s="118"/>
      <c r="P59" s="118"/>
      <c r="Q59" s="118"/>
      <c r="R59" s="118"/>
      <c r="S59" s="118"/>
      <c r="T59" s="118"/>
      <c r="U59" s="118"/>
      <c r="V59" s="118"/>
      <c r="W59" s="119"/>
      <c r="Y59" s="137" t="s">
        <v>48</v>
      </c>
      <c r="Z59" s="138"/>
      <c r="AA59" s="138"/>
      <c r="AB59" s="138"/>
      <c r="AC59" s="127">
        <f>AD38</f>
        <v>0</v>
      </c>
      <c r="AD59" s="128"/>
      <c r="AE59" s="2"/>
      <c r="AF59" s="43">
        <v>4</v>
      </c>
      <c r="AG59" s="103" t="s">
        <v>15</v>
      </c>
      <c r="AH59" s="141"/>
      <c r="AI59" s="44">
        <f>SUMIF($R$13:$R$23,4,$Q$13:$Q$50)+SUMIF($R$27:$R$37,4,$Q$27:$Q$37)+SUMIF($R$41:$R$51,4,$Q$41:$Q$51)</f>
        <v>0</v>
      </c>
      <c r="AJ59" s="144"/>
      <c r="AK59" s="144"/>
      <c r="AL59" s="118"/>
      <c r="AM59" s="118"/>
      <c r="AN59" s="118"/>
      <c r="AO59" s="118"/>
      <c r="AP59" s="118"/>
      <c r="AQ59" s="118"/>
      <c r="AR59" s="118"/>
      <c r="AS59" s="118"/>
      <c r="AT59" s="119"/>
    </row>
    <row r="60" spans="2:46" ht="18.75" customHeight="1" thickBot="1">
      <c r="B60" s="224" t="s">
        <v>47</v>
      </c>
      <c r="C60" s="225"/>
      <c r="D60" s="225"/>
      <c r="E60" s="225"/>
      <c r="F60" s="226">
        <f>G24</f>
        <v>0</v>
      </c>
      <c r="G60" s="227"/>
      <c r="H60" s="66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2"/>
      <c r="Y60" s="224" t="s">
        <v>47</v>
      </c>
      <c r="Z60" s="225"/>
      <c r="AA60" s="225"/>
      <c r="AB60" s="225"/>
      <c r="AC60" s="226">
        <f>AD24</f>
        <v>0</v>
      </c>
      <c r="AD60" s="227"/>
      <c r="AE60" s="66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101"/>
      <c r="AT60" s="102"/>
    </row>
    <row r="61" spans="2:46" ht="20.25" customHeight="1">
      <c r="B61" s="228"/>
      <c r="C61" s="228"/>
      <c r="D61" s="228"/>
      <c r="E61" s="228"/>
      <c r="F61" s="229"/>
      <c r="G61" s="229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2014-11-25T20:41:03Z</dcterms:modified>
</cp:coreProperties>
</file>