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4" l="1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<sst xmlns="http://schemas.openxmlformats.org/spreadsheetml/2006/main" count="132" uniqueCount="72">
  <si>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</si>
  <si>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</si>
  <si>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</si>
  <si>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</si>
  <si>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</si>
  <si>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</si>
  <si>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</si>
  <si>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</si>
  <si>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</si>
  <si>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</si>
  <si>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</si>
  <si>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</si>
  <si>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</si>
  <si>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</si>
  <si>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</si>
  <si>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</si>
  <si>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</si>
  <si>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</si>
  <si>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</si>
  <si>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</si>
  <si>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</si>
  <si>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</si>
  <si>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</si>
  <si>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</si>
  <si>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</si>
  <si>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</si>
  <si>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</si>
  <si>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</si>
  <si>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</si>
  <si>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</si>
  <si>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</si>
  <si>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</si>
  <si>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</si>
  <si>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</si>
  <si>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</si>
  <si>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</si>
  <si>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</si>
  <si>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</si>
  <si>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</si>
  <si>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</si>
  <si>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</si>
  <si>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</si>
  <si>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</si>
  <si>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</si>
  <si>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</si>
  <si>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</si>
  <si>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</si>
  <si>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</si>
  <si>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</si>
  <si>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</si>
  <si>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</si>
  <si>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</si>
  <si>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</si>
  <si>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</si>
  <si>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</si>
  <si>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</si>
  <si>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</si>
  <si>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>Machine #  B/S 17</t>
  </si>
  <si>
    <t>28 SEC</t>
  </si>
  <si>
    <t xml:space="preserve">Routing:      WASH &amp; PACK DEPT  </t>
  </si>
  <si>
    <t>MP</t>
  </si>
  <si>
    <t>JM</t>
  </si>
  <si>
    <t>F</t>
  </si>
  <si>
    <t>RH</t>
  </si>
  <si>
    <t>DS</t>
  </si>
  <si>
    <t>C1</t>
  </si>
  <si>
    <t>pack</t>
  </si>
  <si>
    <t>A1</t>
  </si>
  <si>
    <t>Mvd to goss</t>
  </si>
  <si>
    <t>On goss</t>
  </si>
  <si>
    <t>JOB OUT</t>
  </si>
  <si>
    <t>No parts 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</si>
</sst>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3" zoomScale="90" zoomScaleNormal="90" workbookViewId="0">
      <selection activeCell="B26" sqref="B2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78" t="s">
        <v>54</v>
      </c>
      <c r="F2" s="179"/>
      <c r="G2" s="180"/>
      <c r="H2" s="22"/>
      <c r="I2" s="2"/>
      <c r="J2" s="181" t="s">
        <v>0</v>
      </c>
      <c r="K2" s="182"/>
      <c r="L2" s="54" t="s">
        <v>62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348952</v>
      </c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>
        <v>332782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6" t="s">
        <v>53</v>
      </c>
      <c r="S7" s="197"/>
      <c r="T7" s="197"/>
      <c r="U7" s="197"/>
      <c r="V7" s="197"/>
      <c r="W7" s="19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6" t="s">
        <v>53</v>
      </c>
      <c r="AP7" s="197"/>
      <c r="AQ7" s="197"/>
      <c r="AR7" s="197"/>
      <c r="AS7" s="197"/>
      <c r="AT7" s="198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9" t="s">
        <v>56</v>
      </c>
      <c r="S8" s="200"/>
      <c r="T8" s="200"/>
      <c r="U8" s="200"/>
      <c r="V8" s="200"/>
      <c r="W8" s="20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199"/>
      <c r="AP8" s="200"/>
      <c r="AQ8" s="200"/>
      <c r="AR8" s="200"/>
      <c r="AS8" s="200"/>
      <c r="AT8" s="201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 t="s">
        <v>58</v>
      </c>
      <c r="O12" s="147"/>
      <c r="P12" s="64"/>
      <c r="Q12" s="64"/>
      <c r="R12" s="64"/>
      <c r="S12" s="65"/>
      <c r="T12" s="66">
        <v>103</v>
      </c>
      <c r="U12" s="66">
        <v>4</v>
      </c>
      <c r="V12" s="44">
        <f>SUM(F13:F50)</f>
        <v>3</v>
      </c>
      <c r="W12" s="45">
        <f>IF(V12=0,"",U12/V12)</f>
        <v>1.3333333333333333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41920</v>
      </c>
      <c r="C13" s="28" t="s">
        <v>60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41921</v>
      </c>
      <c r="C14" s="28" t="s">
        <v>60</v>
      </c>
      <c r="D14" s="28"/>
      <c r="E14" s="28">
        <v>0</v>
      </c>
      <c r="F14" s="32">
        <v>1</v>
      </c>
      <c r="G14" s="30">
        <v>0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0</v>
      </c>
      <c r="K14" s="6">
        <f>E$4-J14</f>
        <v>2000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3</v>
      </c>
      <c r="T14" s="130">
        <v>11</v>
      </c>
      <c r="U14" s="131"/>
      <c r="V14" s="131"/>
      <c r="W14" s="13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41921</v>
      </c>
      <c r="C15" s="28" t="s">
        <v>61</v>
      </c>
      <c r="D15" s="28"/>
      <c r="E15" s="28">
        <v>4</v>
      </c>
      <c r="F15" s="32">
        <v>0</v>
      </c>
      <c r="G15" s="30">
        <v>247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247</v>
      </c>
      <c r="K15" s="6">
        <f>E$4-J15</f>
        <v>1753</v>
      </c>
      <c r="L15" s="7">
        <f t="shared" si="1"/>
        <v>412</v>
      </c>
      <c r="M15" s="4">
        <f t="shared" si="4"/>
        <v>247</v>
      </c>
      <c r="N15" s="103">
        <f t="shared" si="5"/>
        <v>0.59951456310679607</v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41925</v>
      </c>
      <c r="C16" s="33" t="s">
        <v>63</v>
      </c>
      <c r="D16" s="48"/>
      <c r="E16" s="48">
        <v>5.5</v>
      </c>
      <c r="F16" s="10">
        <v>0</v>
      </c>
      <c r="G16" s="11">
        <v>320</v>
      </c>
      <c r="H16" s="4" t="e">
        <f>IF(G16="","",(IF(#REF!=0,"",(#REF!*G16*#REF!))))</f>
        <v>#REF!</v>
      </c>
      <c r="I16" s="5">
        <f t="shared" si="0"/>
        <v>5.5</v>
      </c>
      <c r="J16" s="6">
        <f>SUM(G$12:G16)</f>
        <v>567</v>
      </c>
      <c r="K16" s="6">
        <f t="shared" ref="K16:K50" si="8">E$4-J16</f>
        <v>1433</v>
      </c>
      <c r="L16" s="7">
        <f t="shared" si="1"/>
        <v>566.5</v>
      </c>
      <c r="M16" s="4">
        <f t="shared" si="4"/>
        <v>320</v>
      </c>
      <c r="N16" s="103">
        <f t="shared" ref="N16:N18" si="9">IF(L16=0,"",(M16/L16))</f>
        <v>0.56487202118270075</v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41925</v>
      </c>
      <c r="C17" s="34" t="s">
        <v>64</v>
      </c>
      <c r="D17" s="48"/>
      <c r="E17" s="48">
        <v>7</v>
      </c>
      <c r="F17" s="10">
        <v>0</v>
      </c>
      <c r="G17" s="11">
        <v>470</v>
      </c>
      <c r="H17" s="4" t="e">
        <f>IF(G17="","",(IF(#REF!=0,"",(#REF!*G17*#REF!))))</f>
        <v>#REF!</v>
      </c>
      <c r="I17" s="5">
        <f t="shared" si="0"/>
        <v>7</v>
      </c>
      <c r="J17" s="6">
        <f>SUM(G$12:G17)</f>
        <v>1037</v>
      </c>
      <c r="K17" s="6">
        <f t="shared" si="8"/>
        <v>963</v>
      </c>
      <c r="L17" s="7">
        <f t="shared" si="1"/>
        <v>721</v>
      </c>
      <c r="M17" s="4">
        <f t="shared" si="4"/>
        <v>470</v>
      </c>
      <c r="N17" s="103">
        <f t="shared" si="9"/>
        <v>0.65187239944521502</v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41926</v>
      </c>
      <c r="C18" s="49" t="s">
        <v>61</v>
      </c>
      <c r="D18" s="48"/>
      <c r="E18" s="48">
        <v>4</v>
      </c>
      <c r="F18" s="10">
        <v>0</v>
      </c>
      <c r="G18" s="11">
        <v>307</v>
      </c>
      <c r="H18" s="4" t="e">
        <f>IF(G18="","",(IF(#REF!=0,"",(#REF!*G18*#REF!))))</f>
        <v>#REF!</v>
      </c>
      <c r="I18" s="5">
        <f t="shared" si="0"/>
        <v>4</v>
      </c>
      <c r="J18" s="6">
        <f>SUM(G$12:G18)</f>
        <v>1344</v>
      </c>
      <c r="K18" s="6">
        <f t="shared" si="8"/>
        <v>656</v>
      </c>
      <c r="L18" s="7">
        <f t="shared" si="1"/>
        <v>412</v>
      </c>
      <c r="M18" s="4">
        <f t="shared" si="4"/>
        <v>307</v>
      </c>
      <c r="N18" s="103">
        <f t="shared" si="9"/>
        <v>0.74514563106796117</v>
      </c>
      <c r="O18" s="104"/>
      <c r="P18" s="31"/>
      <c r="Q18" s="46">
        <v>0</v>
      </c>
      <c r="R18" s="46">
        <v>0</v>
      </c>
      <c r="S18" s="46">
        <v>4</v>
      </c>
      <c r="T18" s="193" t="s">
        <v>65</v>
      </c>
      <c r="U18" s="194"/>
      <c r="V18" s="194"/>
      <c r="W18" s="195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41927</v>
      </c>
      <c r="C19" s="49" t="s">
        <v>61</v>
      </c>
      <c r="D19" s="47"/>
      <c r="E19" s="46">
        <v>2.5</v>
      </c>
      <c r="F19" s="46">
        <v>0</v>
      </c>
      <c r="G19" s="11">
        <v>202</v>
      </c>
      <c r="H19" s="4"/>
      <c r="I19" s="5">
        <f t="shared" si="0"/>
        <v>2.5</v>
      </c>
      <c r="J19" s="6">
        <f>SUM(G$12:G19)</f>
        <v>1546</v>
      </c>
      <c r="K19" s="6">
        <f t="shared" ref="K19:K45" si="11">E$4-J19</f>
        <v>454</v>
      </c>
      <c r="L19" s="7">
        <f t="shared" ref="L19:L45" si="12">IF(G19="",0,$T$12*(I19-F19-Q19))</f>
        <v>257.5</v>
      </c>
      <c r="M19" s="4">
        <f t="shared" ref="M19:M45" si="13">G19</f>
        <v>202</v>
      </c>
      <c r="N19" s="103">
        <f t="shared" ref="N19" si="14">IF(L19=0,"",(M19/L19))</f>
        <v>0.78446601941747574</v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>
        <v>41927</v>
      </c>
      <c r="C20" s="49" t="s">
        <v>66</v>
      </c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1546</v>
      </c>
      <c r="K20" s="6">
        <f t="shared" si="11"/>
        <v>454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>
        <v>1</v>
      </c>
      <c r="T20" s="193" t="s">
        <v>67</v>
      </c>
      <c r="U20" s="194"/>
      <c r="V20" s="194"/>
      <c r="W20" s="195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>
        <v>41929</v>
      </c>
      <c r="C21" s="49" t="s">
        <v>64</v>
      </c>
      <c r="D21" s="47"/>
      <c r="E21" s="28">
        <v>6</v>
      </c>
      <c r="F21" s="32">
        <v>0</v>
      </c>
      <c r="G21" s="30">
        <v>500</v>
      </c>
      <c r="H21" s="4"/>
      <c r="I21" s="5">
        <f t="shared" si="0"/>
        <v>6</v>
      </c>
      <c r="J21" s="6">
        <f>SUM(G$12:G21)</f>
        <v>2046</v>
      </c>
      <c r="K21" s="6">
        <f t="shared" si="11"/>
        <v>-46</v>
      </c>
      <c r="L21" s="7">
        <f t="shared" si="12"/>
        <v>618</v>
      </c>
      <c r="M21" s="4">
        <f t="shared" si="13"/>
        <v>500</v>
      </c>
      <c r="N21" s="103">
        <f t="shared" si="15"/>
        <v>0.80906148867313921</v>
      </c>
      <c r="O21" s="104"/>
      <c r="P21" s="31"/>
      <c r="Q21" s="46">
        <v>0</v>
      </c>
      <c r="R21" s="46">
        <v>0</v>
      </c>
      <c r="S21" s="46">
        <v>0</v>
      </c>
      <c r="T21" s="127" t="s">
        <v>68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>
        <v>41932</v>
      </c>
      <c r="C22" s="49" t="s">
        <v>61</v>
      </c>
      <c r="D22" s="47"/>
      <c r="E22" s="46">
        <v>3.5</v>
      </c>
      <c r="F22" s="10">
        <v>0</v>
      </c>
      <c r="G22" s="11">
        <v>245</v>
      </c>
      <c r="H22" s="4"/>
      <c r="I22" s="5">
        <f t="shared" si="0"/>
        <v>3.5</v>
      </c>
      <c r="J22" s="6">
        <f>SUM(G$12:G22)</f>
        <v>2291</v>
      </c>
      <c r="K22" s="6">
        <f t="shared" si="11"/>
        <v>-291</v>
      </c>
      <c r="L22" s="7">
        <f t="shared" si="12"/>
        <v>360.5</v>
      </c>
      <c r="M22" s="4">
        <f t="shared" si="13"/>
        <v>245</v>
      </c>
      <c r="N22" s="103">
        <f t="shared" si="15"/>
        <v>0.67961165048543692</v>
      </c>
      <c r="O22" s="104"/>
      <c r="P22" s="31"/>
      <c r="Q22" s="46">
        <v>0</v>
      </c>
      <c r="R22" s="46">
        <v>0</v>
      </c>
      <c r="S22" s="46">
        <v>0</v>
      </c>
      <c r="T22" s="105"/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>
        <v>41932</v>
      </c>
      <c r="C23" s="49" t="s">
        <v>64</v>
      </c>
      <c r="D23" s="47"/>
      <c r="E23" s="28">
        <v>5</v>
      </c>
      <c r="F23" s="32">
        <v>0</v>
      </c>
      <c r="G23" s="30">
        <v>395</v>
      </c>
      <c r="H23" s="4"/>
      <c r="I23" s="5">
        <f t="shared" si="0"/>
        <v>5</v>
      </c>
      <c r="J23" s="6">
        <f>SUM(G$12:G23)</f>
        <v>2686</v>
      </c>
      <c r="K23" s="6">
        <f t="shared" si="11"/>
        <v>-686</v>
      </c>
      <c r="L23" s="7">
        <f t="shared" si="12"/>
        <v>515</v>
      </c>
      <c r="M23" s="4">
        <f t="shared" si="13"/>
        <v>395</v>
      </c>
      <c r="N23" s="103">
        <f t="shared" si="15"/>
        <v>0.76699029126213591</v>
      </c>
      <c r="O23" s="104"/>
      <c r="P23" s="31"/>
      <c r="Q23" s="46">
        <v>0</v>
      </c>
      <c r="R23" s="46">
        <v>0</v>
      </c>
      <c r="S23" s="46">
        <v>0</v>
      </c>
      <c r="T23" s="127" t="s">
        <v>69</v>
      </c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>
        <v>41933</v>
      </c>
      <c r="C24" s="49" t="s">
        <v>64</v>
      </c>
      <c r="D24" s="47"/>
      <c r="E24" s="46">
        <v>1</v>
      </c>
      <c r="F24" s="10">
        <v>0</v>
      </c>
      <c r="G24" s="11">
        <v>100</v>
      </c>
      <c r="H24" s="4"/>
      <c r="I24" s="5">
        <f t="shared" si="0"/>
        <v>1</v>
      </c>
      <c r="J24" s="6">
        <f>SUM(G$12:G24)</f>
        <v>2786</v>
      </c>
      <c r="K24" s="6">
        <f t="shared" si="11"/>
        <v>-786</v>
      </c>
      <c r="L24" s="7">
        <f t="shared" si="12"/>
        <v>103</v>
      </c>
      <c r="M24" s="4">
        <f t="shared" si="13"/>
        <v>100</v>
      </c>
      <c r="N24" s="103">
        <f t="shared" si="15"/>
        <v>0.970873786407767</v>
      </c>
      <c r="O24" s="104"/>
      <c r="P24" s="31"/>
      <c r="Q24" s="46">
        <v>0</v>
      </c>
      <c r="R24" s="46">
        <v>0</v>
      </c>
      <c r="S24" s="46">
        <v>0</v>
      </c>
      <c r="T24" s="193" t="s">
        <v>70</v>
      </c>
      <c r="U24" s="194"/>
      <c r="V24" s="194"/>
      <c r="W24" s="195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2786</v>
      </c>
      <c r="K25" s="6">
        <f t="shared" si="11"/>
        <v>-786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 t="s">
        <v>71</v>
      </c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2786</v>
      </c>
      <c r="K26" s="6">
        <f t="shared" si="11"/>
        <v>-786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05"/>
      <c r="U26" s="106"/>
      <c r="V26" s="106"/>
      <c r="W26" s="10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2786</v>
      </c>
      <c r="K27" s="6">
        <f t="shared" si="11"/>
        <v>-786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05"/>
      <c r="U27" s="106"/>
      <c r="V27" s="106"/>
      <c r="W27" s="10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2786</v>
      </c>
      <c r="K28" s="6">
        <f t="shared" si="11"/>
        <v>-786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05"/>
      <c r="U28" s="106"/>
      <c r="V28" s="106"/>
      <c r="W28" s="10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2786</v>
      </c>
      <c r="K29" s="6">
        <f t="shared" si="11"/>
        <v>-786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05"/>
      <c r="U29" s="106"/>
      <c r="V29" s="106"/>
      <c r="W29" s="10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2786</v>
      </c>
      <c r="K30" s="6">
        <f t="shared" si="11"/>
        <v>-786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05"/>
      <c r="U30" s="106"/>
      <c r="V30" s="106"/>
      <c r="W30" s="10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2786</v>
      </c>
      <c r="K31" s="6">
        <f t="shared" si="11"/>
        <v>-786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05"/>
      <c r="U31" s="106"/>
      <c r="V31" s="106"/>
      <c r="W31" s="10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2786</v>
      </c>
      <c r="K32" s="6">
        <f t="shared" si="11"/>
        <v>-786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05"/>
      <c r="U32" s="106"/>
      <c r="V32" s="106"/>
      <c r="W32" s="10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2786</v>
      </c>
      <c r="K33" s="6">
        <f t="shared" si="11"/>
        <v>-786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05"/>
      <c r="U33" s="106"/>
      <c r="V33" s="106"/>
      <c r="W33" s="10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2786</v>
      </c>
      <c r="K34" s="6">
        <f t="shared" si="11"/>
        <v>-786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05"/>
      <c r="U34" s="106"/>
      <c r="V34" s="106"/>
      <c r="W34" s="10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2786</v>
      </c>
      <c r="K35" s="6">
        <f t="shared" ref="K35:K41" si="17">E$4-J35</f>
        <v>-786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05"/>
      <c r="U35" s="106"/>
      <c r="V35" s="106"/>
      <c r="W35" s="10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2786</v>
      </c>
      <c r="K36" s="6">
        <f t="shared" si="17"/>
        <v>-786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05"/>
      <c r="U36" s="106"/>
      <c r="V36" s="106"/>
      <c r="W36" s="10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2786</v>
      </c>
      <c r="K37" s="6">
        <f t="shared" si="17"/>
        <v>-786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05"/>
      <c r="U37" s="106"/>
      <c r="V37" s="106"/>
      <c r="W37" s="10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2786</v>
      </c>
      <c r="K38" s="6">
        <f t="shared" si="17"/>
        <v>-786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05"/>
      <c r="U38" s="106"/>
      <c r="V38" s="106"/>
      <c r="W38" s="10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2786</v>
      </c>
      <c r="K39" s="6">
        <f t="shared" si="17"/>
        <v>-786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05"/>
      <c r="U39" s="106"/>
      <c r="V39" s="106"/>
      <c r="W39" s="10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2786</v>
      </c>
      <c r="K40" s="6">
        <f t="shared" si="17"/>
        <v>-786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05"/>
      <c r="U40" s="106"/>
      <c r="V40" s="106"/>
      <c r="W40" s="10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2786</v>
      </c>
      <c r="K41" s="6">
        <f t="shared" si="17"/>
        <v>-786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05"/>
      <c r="U41" s="106"/>
      <c r="V41" s="106"/>
      <c r="W41" s="10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2786</v>
      </c>
      <c r="K42" s="6">
        <f t="shared" si="11"/>
        <v>-786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05"/>
      <c r="U42" s="106"/>
      <c r="V42" s="106"/>
      <c r="W42" s="10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2786</v>
      </c>
      <c r="K43" s="6">
        <f t="shared" si="11"/>
        <v>-786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2786</v>
      </c>
      <c r="K44" s="6">
        <f t="shared" si="11"/>
        <v>-786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2786</v>
      </c>
      <c r="K45" s="6">
        <f t="shared" si="11"/>
        <v>-786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2786</v>
      </c>
      <c r="K46" s="6">
        <f t="shared" ref="K46:K49" si="23">E$4-J46</f>
        <v>-786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2786</v>
      </c>
      <c r="K47" s="6">
        <f t="shared" si="23"/>
        <v>-786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2786</v>
      </c>
      <c r="K48" s="6">
        <f t="shared" si="23"/>
        <v>-786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2786</v>
      </c>
      <c r="K49" s="6">
        <f t="shared" si="23"/>
        <v>-786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2786</v>
      </c>
      <c r="K50" s="6">
        <f t="shared" si="8"/>
        <v>-786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38.5</v>
      </c>
      <c r="F51" s="56">
        <f>SUM(F13:F50)</f>
        <v>3</v>
      </c>
      <c r="G51" s="56">
        <f>SUM(G13:G50)</f>
        <v>2786</v>
      </c>
      <c r="H51" s="57"/>
      <c r="I51" s="56">
        <f>SUM(I13:I50)</f>
        <v>41.5</v>
      </c>
      <c r="J51" s="58">
        <f>J50</f>
        <v>2786</v>
      </c>
      <c r="K51" s="58">
        <f>K50</f>
        <v>-786</v>
      </c>
      <c r="L51" s="59">
        <f>SUM(L13:L50)</f>
        <v>3965.5</v>
      </c>
      <c r="M51" s="57">
        <f>SUM(M13:M50)</f>
        <v>2786</v>
      </c>
      <c r="N51" s="110">
        <f>IF(L51&lt;&gt;0,SUM(M51/L51),"")</f>
        <v>0.70255957634598409</v>
      </c>
      <c r="O51" s="111"/>
      <c r="P51" s="60"/>
      <c r="Q51" s="56">
        <f>SUM(Q13:Q50)</f>
        <v>0</v>
      </c>
      <c r="R51" s="59"/>
      <c r="S51" s="59">
        <f>SUM(S13:S50)</f>
        <v>8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2862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8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2786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2014-11-05T20:28:01Z</dcterms:modified>
</cp:coreProperties>
</file>