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<sst xmlns="http://schemas.openxmlformats.org/spreadsheetml/2006/main" count="127" uniqueCount="72">
  <si>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</si>
  <si>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</si>
  <si>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</si>
  <si>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</si>
  <si>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</si>
  <si>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</si>
  <si>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</si>
  <si>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</si>
  <si>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</si>
  <si>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</si>
  <si>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</si>
  <si>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</si>
  <si>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</si>
  <si>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</si>
  <si>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</si>
  <si>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</si>
  <si>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</si>
  <si>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</si>
  <si>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</si>
  <si>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</si>
  <si>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</si>
  <si>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</si>
  <si>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</si>
  <si>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</si>
  <si>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</si>
  <si>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</si>
  <si>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</si>
  <si>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</si>
  <si>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</si>
  <si>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</si>
  <si>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</si>
  <si>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</si>
  <si>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</si>
  <si>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</si>
  <si>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</si>
  <si>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</si>
  <si>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</si>
  <si>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</si>
  <si>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</si>
  <si>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</si>
  <si>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</si>
  <si>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</si>
  <si>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</si>
  <si>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</si>
  <si>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</si>
  <si>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</si>
  <si>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</si>
  <si>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</si>
  <si>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</si>
  <si>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</si>
  <si>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</si>
  <si>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</si>
  <si>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</si>
  <si>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</si>
  <si>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</si>
  <si>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</si>
  <si>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</si>
  <si>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Machine #  B/S 17</t>
  </si>
  <si>
    <t>28 SEC</t>
  </si>
  <si>
    <t xml:space="preserve">Routing:      WASH &amp; PACK DEPT  </t>
  </si>
  <si>
    <t>F</t>
  </si>
  <si>
    <t>MP</t>
  </si>
  <si>
    <t>YES</t>
  </si>
  <si>
    <t>CS</t>
  </si>
  <si>
    <t>DS</t>
  </si>
  <si>
    <t>Clean out goss</t>
  </si>
  <si>
    <t>JM</t>
  </si>
  <si>
    <r>
      <rPr>
        <b/>
        <sz val="11"/>
        <rFont val="Calibri"/>
        <family val="2"/>
        <scheme val="minor"/>
      </rPr>
      <t>B1/</t>
    </r>
    <r>
      <rPr>
        <sz val="11"/>
        <rFont val="Calibri"/>
        <family val="2"/>
        <scheme val="minor"/>
      </rPr>
      <t>Ran 18</t>
    </r>
  </si>
  <si>
    <t>JOB OUT</t>
  </si>
  <si>
    <t>No parts @mach-MR</t>
  </si>
  <si>
    <t>Q21</t>
  </si>
  <si>
    <t>PACK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</si>
</sst>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54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28"/>
      <c r="AC2" s="129"/>
      <c r="AD2" s="130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28">
        <v>346355</v>
      </c>
      <c r="F3" s="129"/>
      <c r="G3" s="130"/>
      <c r="H3" s="22"/>
      <c r="I3" s="23"/>
      <c r="J3" s="124" t="s">
        <v>25</v>
      </c>
      <c r="K3" s="125"/>
      <c r="L3" s="124" t="s">
        <v>55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28"/>
      <c r="AC3" s="129"/>
      <c r="AD3" s="130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6" t="s">
        <v>23</v>
      </c>
      <c r="C4" s="136"/>
      <c r="D4" s="50"/>
      <c r="E4" s="134">
        <v>2000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6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6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56</v>
      </c>
      <c r="S8" s="87"/>
      <c r="T8" s="87"/>
      <c r="U8" s="87"/>
      <c r="V8" s="87"/>
      <c r="W8" s="88"/>
      <c r="Y8" s="146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 t="s">
        <v>58</v>
      </c>
      <c r="O12" s="161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3</v>
      </c>
      <c r="W12" s="45">
        <f>IF(V12=0,"",U12/V12)</f>
        <v>1.3333333333333333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41892</v>
      </c>
      <c r="C13" s="28" t="s">
        <v>61</v>
      </c>
      <c r="D13" s="28"/>
      <c r="E13" s="28">
        <v>0</v>
      </c>
      <c r="F13" s="29">
        <v>3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5</v>
      </c>
      <c r="T13" s="174">
        <v>11</v>
      </c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>
      <c r="B14" s="27">
        <v>41893</v>
      </c>
      <c r="C14" s="28" t="s">
        <v>61</v>
      </c>
      <c r="D14" s="28"/>
      <c r="E14" s="28">
        <v>6</v>
      </c>
      <c r="F14" s="32">
        <v>0</v>
      </c>
      <c r="G14" s="30">
        <v>665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665</v>
      </c>
      <c r="K14" s="6">
        <f>E$4-J14</f>
        <v>1335</v>
      </c>
      <c r="L14" s="7">
        <f t="shared" si="1"/>
        <v>618</v>
      </c>
      <c r="M14" s="4">
        <f t="shared" ref="M14:M50" si="4">G14</f>
        <v>665</v>
      </c>
      <c r="N14" s="89">
        <f t="shared" ref="N14:N50" si="5">IF(L14=0,"",(M14/L14))</f>
        <v>1.0760517799352751</v>
      </c>
      <c r="O14" s="90"/>
      <c r="P14" s="31"/>
      <c r="Q14" s="28">
        <v>0</v>
      </c>
      <c r="R14" s="28">
        <v>0</v>
      </c>
      <c r="S14" s="28">
        <v>5</v>
      </c>
      <c r="T14" s="177" t="s">
        <v>67</v>
      </c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>
      <c r="B15" s="27">
        <v>41893</v>
      </c>
      <c r="C15" s="28" t="s">
        <v>64</v>
      </c>
      <c r="D15" s="28"/>
      <c r="E15" s="28">
        <v>6</v>
      </c>
      <c r="F15" s="32">
        <v>0</v>
      </c>
      <c r="G15" s="30">
        <v>420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1085</v>
      </c>
      <c r="K15" s="6">
        <f>E$4-J15</f>
        <v>915</v>
      </c>
      <c r="L15" s="7">
        <f t="shared" si="1"/>
        <v>618</v>
      </c>
      <c r="M15" s="4">
        <f t="shared" si="4"/>
        <v>420</v>
      </c>
      <c r="N15" s="89">
        <f t="shared" si="5"/>
        <v>0.67961165048543692</v>
      </c>
      <c r="O15" s="90"/>
      <c r="P15" s="31"/>
      <c r="Q15" s="46">
        <v>0</v>
      </c>
      <c r="R15" s="46">
        <v>0</v>
      </c>
      <c r="S15" s="46">
        <v>0</v>
      </c>
      <c r="T15" s="177" t="s">
        <v>65</v>
      </c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4"/>
      <c r="AR15" s="175"/>
      <c r="AS15" s="175"/>
      <c r="AT15" s="176"/>
    </row>
    <row r="16" spans="2:46" ht="15" customHeight="1">
      <c r="B16" s="9">
        <v>41894</v>
      </c>
      <c r="C16" s="33" t="s">
        <v>66</v>
      </c>
      <c r="D16" s="48"/>
      <c r="E16" s="48">
        <v>3</v>
      </c>
      <c r="F16" s="10">
        <v>0</v>
      </c>
      <c r="G16" s="11">
        <v>173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1258</v>
      </c>
      <c r="K16" s="6">
        <f t="shared" ref="K16:K50" si="8">E$4-J16</f>
        <v>742</v>
      </c>
      <c r="L16" s="7">
        <f t="shared" si="1"/>
        <v>309</v>
      </c>
      <c r="M16" s="4">
        <f t="shared" si="4"/>
        <v>173</v>
      </c>
      <c r="N16" s="89">
        <f t="shared" ref="N16:N18" si="9">IF(L16=0,"",(M16/L16))</f>
        <v>0.55987055016181231</v>
      </c>
      <c r="O16" s="90"/>
      <c r="P16" s="31"/>
      <c r="Q16" s="46">
        <v>0</v>
      </c>
      <c r="R16" s="46">
        <v>0</v>
      </c>
      <c r="S16" s="46">
        <v>0</v>
      </c>
      <c r="T16" s="177"/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>
      <c r="B17" s="9">
        <v>41894</v>
      </c>
      <c r="C17" s="34" t="s">
        <v>64</v>
      </c>
      <c r="D17" s="48"/>
      <c r="E17" s="48">
        <v>8</v>
      </c>
      <c r="F17" s="10">
        <v>0</v>
      </c>
      <c r="G17" s="11">
        <v>630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1888</v>
      </c>
      <c r="K17" s="6">
        <f t="shared" si="8"/>
        <v>112</v>
      </c>
      <c r="L17" s="7">
        <f t="shared" si="1"/>
        <v>824</v>
      </c>
      <c r="M17" s="4">
        <f t="shared" si="4"/>
        <v>630</v>
      </c>
      <c r="N17" s="89">
        <f t="shared" si="9"/>
        <v>0.7645631067961165</v>
      </c>
      <c r="O17" s="90"/>
      <c r="P17" s="31"/>
      <c r="Q17" s="46">
        <v>0</v>
      </c>
      <c r="R17" s="46">
        <v>0</v>
      </c>
      <c r="S17" s="46">
        <v>0</v>
      </c>
      <c r="T17" s="174" t="s">
        <v>68</v>
      </c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1888</v>
      </c>
      <c r="K18" s="6">
        <f t="shared" si="8"/>
        <v>112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1" t="s">
        <v>69</v>
      </c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41898</v>
      </c>
      <c r="C19" s="49" t="s">
        <v>71</v>
      </c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1888</v>
      </c>
      <c r="K19" s="6">
        <f t="shared" ref="K19:K45" si="11">E$4-J19</f>
        <v>112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>
        <v>6</v>
      </c>
      <c r="T19" s="143" t="s">
        <v>70</v>
      </c>
      <c r="U19" s="144"/>
      <c r="V19" s="144"/>
      <c r="W19" s="145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1888</v>
      </c>
      <c r="K20" s="6">
        <f t="shared" si="11"/>
        <v>112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1888</v>
      </c>
      <c r="K21" s="6">
        <f t="shared" si="11"/>
        <v>112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1888</v>
      </c>
      <c r="K22" s="6">
        <f t="shared" si="11"/>
        <v>112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1"/>
      <c r="U22" s="92"/>
      <c r="V22" s="92"/>
      <c r="W22" s="93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1888</v>
      </c>
      <c r="K23" s="6">
        <f t="shared" si="11"/>
        <v>112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1"/>
      <c r="U23" s="92"/>
      <c r="V23" s="92"/>
      <c r="W23" s="9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1888</v>
      </c>
      <c r="K24" s="6">
        <f t="shared" si="11"/>
        <v>112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1"/>
      <c r="U24" s="92"/>
      <c r="V24" s="92"/>
      <c r="W24" s="9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1888</v>
      </c>
      <c r="K25" s="6">
        <f t="shared" si="11"/>
        <v>112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1"/>
      <c r="U25" s="92"/>
      <c r="V25" s="92"/>
      <c r="W25" s="93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1888</v>
      </c>
      <c r="K26" s="6">
        <f t="shared" si="11"/>
        <v>112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1888</v>
      </c>
      <c r="K27" s="6">
        <f t="shared" si="11"/>
        <v>112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1888</v>
      </c>
      <c r="K28" s="6">
        <f t="shared" si="11"/>
        <v>112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1888</v>
      </c>
      <c r="K29" s="6">
        <f t="shared" si="11"/>
        <v>112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1"/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1888</v>
      </c>
      <c r="K30" s="6">
        <f t="shared" si="11"/>
        <v>112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1"/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1888</v>
      </c>
      <c r="K31" s="6">
        <f t="shared" si="11"/>
        <v>112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1888</v>
      </c>
      <c r="K32" s="6">
        <f t="shared" si="11"/>
        <v>112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1888</v>
      </c>
      <c r="K33" s="6">
        <f t="shared" si="11"/>
        <v>112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1888</v>
      </c>
      <c r="K34" s="6">
        <f t="shared" si="11"/>
        <v>112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1888</v>
      </c>
      <c r="K35" s="6">
        <f t="shared" ref="K35:K41" si="17">E$4-J35</f>
        <v>112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1888</v>
      </c>
      <c r="K36" s="6">
        <f t="shared" si="17"/>
        <v>112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1888</v>
      </c>
      <c r="K37" s="6">
        <f t="shared" si="17"/>
        <v>112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1888</v>
      </c>
      <c r="K38" s="6">
        <f t="shared" si="17"/>
        <v>112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1"/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1888</v>
      </c>
      <c r="K39" s="6">
        <f t="shared" si="17"/>
        <v>112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1888</v>
      </c>
      <c r="K40" s="6">
        <f t="shared" si="17"/>
        <v>112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1888</v>
      </c>
      <c r="K41" s="6">
        <f t="shared" si="17"/>
        <v>112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1888</v>
      </c>
      <c r="K42" s="6">
        <f t="shared" si="11"/>
        <v>112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1888</v>
      </c>
      <c r="K43" s="6">
        <f t="shared" si="11"/>
        <v>112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1888</v>
      </c>
      <c r="K44" s="6">
        <f t="shared" si="11"/>
        <v>112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1888</v>
      </c>
      <c r="K45" s="6">
        <f t="shared" si="11"/>
        <v>112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1888</v>
      </c>
      <c r="K46" s="6">
        <f t="shared" ref="K46:K49" si="23">E$4-J46</f>
        <v>112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1888</v>
      </c>
      <c r="K47" s="6">
        <f t="shared" si="23"/>
        <v>112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1888</v>
      </c>
      <c r="K48" s="6">
        <f t="shared" si="23"/>
        <v>112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1888</v>
      </c>
      <c r="K49" s="6">
        <f t="shared" si="23"/>
        <v>112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1888</v>
      </c>
      <c r="K50" s="6">
        <f t="shared" si="8"/>
        <v>112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23</v>
      </c>
      <c r="F51" s="56">
        <f>SUM(F13:F50)</f>
        <v>3</v>
      </c>
      <c r="G51" s="56">
        <f>SUM(G13:G50)</f>
        <v>1888</v>
      </c>
      <c r="H51" s="57"/>
      <c r="I51" s="56">
        <f>SUM(I13:I50)</f>
        <v>26</v>
      </c>
      <c r="J51" s="58">
        <f>J50</f>
        <v>1888</v>
      </c>
      <c r="K51" s="58">
        <f>K50</f>
        <v>112</v>
      </c>
      <c r="L51" s="59">
        <f>SUM(L13:L50)</f>
        <v>2369</v>
      </c>
      <c r="M51" s="57">
        <f>SUM(M13:M50)</f>
        <v>1888</v>
      </c>
      <c r="N51" s="202">
        <f>IF(L51&lt;&gt;0,SUM(M51/L51),"")</f>
        <v>0.79696074292950614</v>
      </c>
      <c r="O51" s="203"/>
      <c r="P51" s="60"/>
      <c r="Q51" s="56">
        <f>SUM(Q13:Q50)</f>
        <v>0</v>
      </c>
      <c r="R51" s="59"/>
      <c r="S51" s="59">
        <f>SUM(S13:S50)</f>
        <v>16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59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1876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41892</v>
      </c>
      <c r="N55" s="119"/>
      <c r="O55" s="182">
        <v>0.40277777777777773</v>
      </c>
      <c r="P55" s="116"/>
      <c r="Q55" s="116"/>
      <c r="R55" s="183" t="s">
        <v>62</v>
      </c>
      <c r="S55" s="116"/>
      <c r="T55" s="183" t="s">
        <v>63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16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1888</v>
      </c>
      <c r="G59" s="171"/>
      <c r="H59" s="18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2014-11-07T21:25:28Z</dcterms:modified>
</cp:coreProperties>
</file>