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<sst xmlns="http://schemas.openxmlformats.org/spreadsheetml/2006/main" count="147" uniqueCount="72">
  <si>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</si>
  <si>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</si>
  <si>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</si>
  <si>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</si>
  <si>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</si>
  <si>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</si>
  <si>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</si>
  <si>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</si>
  <si>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</si>
  <si>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</si>
  <si>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</si>
  <si>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</si>
  <si>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</si>
  <si>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</si>
  <si>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</si>
  <si>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</si>
  <si>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</si>
  <si>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</si>
  <si>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</si>
  <si>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</si>
  <si>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</si>
  <si>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</si>
  <si>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</si>
  <si>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</si>
  <si>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</si>
  <si>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</si>
  <si>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</si>
  <si>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</si>
  <si>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</si>
  <si>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</si>
  <si>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</si>
  <si>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</si>
  <si>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</si>
  <si>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</si>
  <si>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</si>
  <si>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</si>
  <si>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</si>
  <si>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</si>
  <si>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</si>
  <si>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</si>
  <si>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</si>
  <si>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</si>
  <si>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</si>
  <si>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</si>
  <si>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</si>
  <si>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</si>
  <si>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</si>
  <si>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</si>
  <si>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</si>
  <si>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</si>
  <si>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</si>
  <si>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</si>
  <si>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</si>
  <si>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</si>
  <si>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</si>
  <si>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</si>
  <si>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</si>
  <si>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</si>
  <si>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</si>
  <si>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</si>
  <si>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</si>
  <si>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VC10071</t>
  </si>
  <si>
    <t>VC10071-10</t>
  </si>
  <si>
    <t>B</t>
  </si>
  <si>
    <t>JT</t>
  </si>
  <si>
    <t>YES</t>
  </si>
  <si>
    <t>DH</t>
  </si>
  <si>
    <t>Machine #  GOSS #3</t>
  </si>
  <si>
    <t>WM</t>
  </si>
  <si>
    <t>DS</t>
  </si>
  <si>
    <t>JOB OUT</t>
  </si>
  <si>
    <t>No parts @ mach pr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</si>
</sst>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2" sqref="B22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4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 t="s">
        <v>63</v>
      </c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3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>
        <v>354370</v>
      </c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2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800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2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22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2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4"/>
      <c r="N6" s="85"/>
      <c r="O6" s="85"/>
      <c r="P6" s="85"/>
      <c r="Q6" s="86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3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3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3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3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32" t="s">
        <v>59</v>
      </c>
      <c r="S9" s="232"/>
      <c r="T9" s="232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32" t="s">
        <v>59</v>
      </c>
      <c r="AP9" s="232"/>
      <c r="AQ9" s="232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67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800</v>
      </c>
      <c r="L12" s="169" t="s">
        <v>55</v>
      </c>
      <c r="M12" s="170"/>
      <c r="N12" s="169"/>
      <c r="O12" s="171"/>
      <c r="P12" s="67"/>
      <c r="Q12" s="67"/>
      <c r="R12" s="67"/>
      <c r="S12" s="68"/>
      <c r="T12" s="69"/>
      <c r="U12" s="69"/>
      <c r="V12" s="54">
        <f>SUM(F13:F23)</f>
        <v>3</v>
      </c>
      <c r="W12" s="55">
        <f>U12/V12</f>
        <v>0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41967</v>
      </c>
      <c r="C13" s="30" t="s">
        <v>64</v>
      </c>
      <c r="D13" s="30"/>
      <c r="E13" s="30">
        <v>0</v>
      </c>
      <c r="F13" s="77">
        <v>3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0</v>
      </c>
      <c r="K13" s="6">
        <f>E$4-J13</f>
        <v>800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4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19"/>
      <c r="AR13" s="220"/>
      <c r="AS13" s="220"/>
      <c r="AT13" s="221"/>
    </row>
    <row r="14" spans="2:46" ht="15" customHeight="1">
      <c r="B14" s="29">
        <v>41968</v>
      </c>
      <c r="C14" s="30" t="s">
        <v>64</v>
      </c>
      <c r="D14" s="30"/>
      <c r="E14" s="30">
        <v>8</v>
      </c>
      <c r="F14" s="78">
        <v>0</v>
      </c>
      <c r="G14" s="32">
        <v>468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468</v>
      </c>
      <c r="K14" s="6">
        <f>E$4-J14</f>
        <v>332</v>
      </c>
      <c r="L14" s="7">
        <f t="shared" si="1"/>
        <v>0</v>
      </c>
      <c r="M14" s="4">
        <f t="shared" ref="M14:M23" si="4">G14</f>
        <v>468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41984</v>
      </c>
      <c r="C15" s="30" t="s">
        <v>64</v>
      </c>
      <c r="D15" s="30"/>
      <c r="E15" s="30">
        <v>9</v>
      </c>
      <c r="F15" s="78">
        <v>0</v>
      </c>
      <c r="G15" s="32">
        <v>600</v>
      </c>
      <c r="H15" s="4" t="e">
        <f>IF(G15="","",(IF(#REF!=0,"",(#REF!*G15*#REF!))))</f>
        <v>#REF!</v>
      </c>
      <c r="I15" s="5">
        <f t="shared" si="0"/>
        <v>9</v>
      </c>
      <c r="J15" s="6">
        <f>SUM(G$12:G15)</f>
        <v>1068</v>
      </c>
      <c r="K15" s="6">
        <f>E$4-J15</f>
        <v>-268</v>
      </c>
      <c r="L15" s="7">
        <f t="shared" si="1"/>
        <v>0</v>
      </c>
      <c r="M15" s="4">
        <f t="shared" si="4"/>
        <v>600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219"/>
      <c r="U15" s="220"/>
      <c r="V15" s="220"/>
      <c r="W15" s="221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>
        <v>41985</v>
      </c>
      <c r="C16" s="35" t="s">
        <v>64</v>
      </c>
      <c r="D16" s="50"/>
      <c r="E16" s="50">
        <v>0.3</v>
      </c>
      <c r="F16" s="79">
        <v>0</v>
      </c>
      <c r="G16" s="10">
        <v>17</v>
      </c>
      <c r="H16" s="4" t="e">
        <f>IF(G16="","",(IF(#REF!=0,"",(#REF!*G16*#REF!))))</f>
        <v>#REF!</v>
      </c>
      <c r="I16" s="5">
        <f t="shared" si="0"/>
        <v>0.3</v>
      </c>
      <c r="J16" s="6">
        <f>SUM(G$12:G16)</f>
        <v>1085</v>
      </c>
      <c r="K16" s="6">
        <f t="shared" ref="K16:K24" si="8">E$4-J16</f>
        <v>-285</v>
      </c>
      <c r="L16" s="7">
        <f t="shared" si="1"/>
        <v>0</v>
      </c>
      <c r="M16" s="4">
        <f t="shared" si="4"/>
        <v>17</v>
      </c>
      <c r="N16" s="110" t="str">
        <f t="shared" si="5"/>
        <v/>
      </c>
      <c r="O16" s="111"/>
      <c r="P16" s="33"/>
      <c r="Q16" s="8">
        <v>0</v>
      </c>
      <c r="R16" s="8">
        <v>0</v>
      </c>
      <c r="S16" s="8">
        <v>0</v>
      </c>
      <c r="T16" s="107"/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>
        <v>41986</v>
      </c>
      <c r="C17" s="35" t="s">
        <v>64</v>
      </c>
      <c r="D17" s="61"/>
      <c r="E17" s="61">
        <v>2.5</v>
      </c>
      <c r="F17" s="79">
        <v>0</v>
      </c>
      <c r="G17" s="10">
        <v>180</v>
      </c>
      <c r="H17" s="4"/>
      <c r="I17" s="5">
        <f t="shared" ref="I17" si="10">IF(G17="","",(SUM(E17+F17+Q17)))</f>
        <v>2.5</v>
      </c>
      <c r="J17" s="6">
        <f>SUM(G$12:G17)</f>
        <v>1265</v>
      </c>
      <c r="K17" s="6">
        <f t="shared" ref="K17" si="11">E$4-J17</f>
        <v>-465</v>
      </c>
      <c r="L17" s="7">
        <f t="shared" ref="L17" si="12">IF(G17="",0,$T$12*(I17-F17-Q17))</f>
        <v>0</v>
      </c>
      <c r="M17" s="4">
        <f t="shared" ref="M17" si="13">G17</f>
        <v>180</v>
      </c>
      <c r="N17" s="110" t="str">
        <f t="shared" ref="N17" si="14">IF(L17=0,"",(M17/L17))</f>
        <v/>
      </c>
      <c r="O17" s="111"/>
      <c r="P17" s="33"/>
      <c r="Q17" s="61">
        <v>0</v>
      </c>
      <c r="R17" s="61">
        <v>0</v>
      </c>
      <c r="S17" s="61">
        <v>0</v>
      </c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>
        <v>41988</v>
      </c>
      <c r="C18" s="59" t="s">
        <v>64</v>
      </c>
      <c r="D18" s="61"/>
      <c r="E18" s="61">
        <v>7.5</v>
      </c>
      <c r="F18" s="79">
        <v>0</v>
      </c>
      <c r="G18" s="10">
        <v>525</v>
      </c>
      <c r="H18" s="4"/>
      <c r="I18" s="5">
        <f t="shared" ref="I18:I20" si="16">IF(G18="","",(SUM(E18+F18+Q18)))</f>
        <v>7.5</v>
      </c>
      <c r="J18" s="6">
        <f>SUM(G$12:G18)</f>
        <v>1790</v>
      </c>
      <c r="K18" s="6">
        <f t="shared" ref="K18:K20" si="17">E$4-J18</f>
        <v>-990</v>
      </c>
      <c r="L18" s="7">
        <f t="shared" ref="L18:L20" si="18">IF(G18="",0,$T$12*(I18-F18-Q18))</f>
        <v>0</v>
      </c>
      <c r="M18" s="4">
        <f t="shared" ref="M18:M20" si="19">G18</f>
        <v>525</v>
      </c>
      <c r="N18" s="110" t="str">
        <f t="shared" ref="N18:N20" si="20">IF(L18=0,"",(M18/L18))</f>
        <v/>
      </c>
      <c r="O18" s="111"/>
      <c r="P18" s="33"/>
      <c r="Q18" s="61">
        <v>0</v>
      </c>
      <c r="R18" s="61">
        <v>0</v>
      </c>
      <c r="S18" s="61">
        <v>0</v>
      </c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>
        <v>41995</v>
      </c>
      <c r="C19" s="59" t="s">
        <v>68</v>
      </c>
      <c r="D19" s="61"/>
      <c r="E19" s="61">
        <v>4</v>
      </c>
      <c r="F19" s="79">
        <v>0</v>
      </c>
      <c r="G19" s="10">
        <v>201</v>
      </c>
      <c r="H19" s="4"/>
      <c r="I19" s="5">
        <f t="shared" si="16"/>
        <v>4</v>
      </c>
      <c r="J19" s="6">
        <f>SUM(G$12:G19)</f>
        <v>1991</v>
      </c>
      <c r="K19" s="6">
        <f t="shared" si="17"/>
        <v>-1191</v>
      </c>
      <c r="L19" s="7">
        <f t="shared" si="18"/>
        <v>0</v>
      </c>
      <c r="M19" s="4">
        <f t="shared" si="19"/>
        <v>201</v>
      </c>
      <c r="N19" s="110" t="str">
        <f t="shared" si="20"/>
        <v/>
      </c>
      <c r="O19" s="111"/>
      <c r="P19" s="33"/>
      <c r="Q19" s="61">
        <v>0</v>
      </c>
      <c r="R19" s="61">
        <v>0</v>
      </c>
      <c r="S19" s="61">
        <v>0</v>
      </c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>
        <v>41995</v>
      </c>
      <c r="C20" s="59" t="s">
        <v>69</v>
      </c>
      <c r="D20" s="61"/>
      <c r="E20" s="61">
        <v>6</v>
      </c>
      <c r="F20" s="79">
        <v>0</v>
      </c>
      <c r="G20" s="10">
        <v>360</v>
      </c>
      <c r="H20" s="4"/>
      <c r="I20" s="5">
        <f t="shared" si="16"/>
        <v>6</v>
      </c>
      <c r="J20" s="6">
        <f>SUM(G$12:G20)</f>
        <v>2351</v>
      </c>
      <c r="K20" s="6">
        <f t="shared" si="17"/>
        <v>-1551</v>
      </c>
      <c r="L20" s="7">
        <f t="shared" si="18"/>
        <v>0</v>
      </c>
      <c r="M20" s="4">
        <f t="shared" si="19"/>
        <v>360</v>
      </c>
      <c r="N20" s="110" t="str">
        <f t="shared" si="20"/>
        <v/>
      </c>
      <c r="O20" s="111"/>
      <c r="P20" s="33"/>
      <c r="Q20" s="61">
        <v>0</v>
      </c>
      <c r="R20" s="61">
        <v>0</v>
      </c>
      <c r="S20" s="61">
        <v>0</v>
      </c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>
        <v>41996</v>
      </c>
      <c r="C21" s="36" t="s">
        <v>68</v>
      </c>
      <c r="D21" s="50"/>
      <c r="E21" s="50">
        <v>3.5</v>
      </c>
      <c r="F21" s="79">
        <v>0</v>
      </c>
      <c r="G21" s="10">
        <v>181</v>
      </c>
      <c r="H21" s="4" t="e">
        <f>IF(G21="","",(IF(#REF!=0,"",(#REF!*G21*#REF!))))</f>
        <v>#REF!</v>
      </c>
      <c r="I21" s="5">
        <f t="shared" si="0"/>
        <v>3.5</v>
      </c>
      <c r="J21" s="6">
        <f>SUM(G$12:G21)</f>
        <v>2532</v>
      </c>
      <c r="K21" s="6">
        <f t="shared" si="8"/>
        <v>-1732</v>
      </c>
      <c r="L21" s="7">
        <f t="shared" si="1"/>
        <v>0</v>
      </c>
      <c r="M21" s="4">
        <f t="shared" si="4"/>
        <v>181</v>
      </c>
      <c r="N21" s="110" t="str">
        <f t="shared" si="5"/>
        <v/>
      </c>
      <c r="O21" s="111"/>
      <c r="P21" s="33"/>
      <c r="Q21" s="8">
        <v>0</v>
      </c>
      <c r="R21" s="8">
        <v>0</v>
      </c>
      <c r="S21" s="8">
        <v>0</v>
      </c>
      <c r="T21" s="219" t="s">
        <v>70</v>
      </c>
      <c r="U21" s="220"/>
      <c r="V21" s="220"/>
      <c r="W21" s="221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2532</v>
      </c>
      <c r="K22" s="6">
        <f t="shared" si="8"/>
        <v>-1732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 t="s">
        <v>71</v>
      </c>
      <c r="U22" s="113"/>
      <c r="V22" s="113"/>
      <c r="W22" s="11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2532</v>
      </c>
      <c r="K23" s="6">
        <f t="shared" si="8"/>
        <v>-1732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40.799999999999997</v>
      </c>
      <c r="F24" s="62">
        <f>SUM(F13:F23)</f>
        <v>3</v>
      </c>
      <c r="G24" s="62">
        <f>SUM(G13:G23)</f>
        <v>2532</v>
      </c>
      <c r="H24" s="81"/>
      <c r="I24" s="62">
        <f t="shared" si="0"/>
        <v>43.8</v>
      </c>
      <c r="J24" s="82">
        <f>J23</f>
        <v>2532</v>
      </c>
      <c r="K24" s="82">
        <f t="shared" si="8"/>
        <v>-1732</v>
      </c>
      <c r="L24" s="83">
        <f>SUM(L13:L23)</f>
        <v>0</v>
      </c>
      <c r="M24" s="81">
        <f>SUM(M13:M23)</f>
        <v>2532</v>
      </c>
      <c r="N24" s="121" t="e">
        <f>SUM(M24/L24)</f>
        <v>#DIV/0!</v>
      </c>
      <c r="O24" s="122"/>
      <c r="P24" s="84"/>
      <c r="Q24" s="83">
        <f>SUM(Q13:Q23)</f>
        <v>0</v>
      </c>
      <c r="R24" s="83"/>
      <c r="S24" s="83">
        <f>SUM(S13:S23)</f>
        <v>4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1" t="e">
        <f>SUM(AJ24/AI24)</f>
        <v>#DIV/0!</v>
      </c>
      <c r="AL24" s="122"/>
      <c r="AM24" s="84"/>
      <c r="AN24" s="83">
        <f>SUM(AN13:AN23)</f>
        <v>0</v>
      </c>
      <c r="AO24" s="83"/>
      <c r="AP24" s="83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37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800</v>
      </c>
      <c r="L26" s="169" t="s">
        <v>55</v>
      </c>
      <c r="M26" s="170"/>
      <c r="N26" s="169"/>
      <c r="O26" s="171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800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3"/>
      <c r="AR27" s="234"/>
      <c r="AS27" s="234"/>
      <c r="AT27" s="23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800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800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800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800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800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800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800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800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800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800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800</v>
      </c>
      <c r="L38" s="83">
        <f>SUM(L27:L37)</f>
        <v>0</v>
      </c>
      <c r="M38" s="81">
        <f>SUM(M27:M37)</f>
        <v>0</v>
      </c>
      <c r="N38" s="121" t="e">
        <f>SUM(M38/L38)</f>
        <v>#DIV/0!</v>
      </c>
      <c r="O38" s="122"/>
      <c r="P38" s="84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1" t="e">
        <f>SUM(AJ38/AI38)</f>
        <v>#DIV/0!</v>
      </c>
      <c r="AL38" s="122"/>
      <c r="AM38" s="84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97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800</v>
      </c>
      <c r="L40" s="169" t="s">
        <v>55</v>
      </c>
      <c r="M40" s="170"/>
      <c r="N40" s="169"/>
      <c r="O40" s="171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800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800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800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800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800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800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800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800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800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800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800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800</v>
      </c>
      <c r="L52" s="83">
        <f>SUM(L41:L51)</f>
        <v>0</v>
      </c>
      <c r="M52" s="81">
        <f>SUM(M41:M51)</f>
        <v>0</v>
      </c>
      <c r="N52" s="121" t="e">
        <f>SUM(M52/L52)</f>
        <v>#DIV/0!</v>
      </c>
      <c r="O52" s="122"/>
      <c r="P52" s="84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1" t="e">
        <f>SUM(AJ52/AI52)</f>
        <v>#DIV/0!</v>
      </c>
      <c r="AL52" s="122"/>
      <c r="AM52" s="84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97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5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>
        <v>2646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>
        <v>41968</v>
      </c>
      <c r="N56" s="142"/>
      <c r="O56" s="236">
        <v>0.27083333333333331</v>
      </c>
      <c r="P56" s="116"/>
      <c r="Q56" s="116"/>
      <c r="R56" s="115" t="s">
        <v>65</v>
      </c>
      <c r="S56" s="116"/>
      <c r="T56" s="115" t="s">
        <v>66</v>
      </c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4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2532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2015-01-12T17:47:55Z</dcterms:modified>
</cp:coreProperties>
</file>