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<sst xmlns="http://schemas.openxmlformats.org/spreadsheetml/2006/main" count="130" uniqueCount="70">
  <si>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</si>
  <si>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</si>
  <si>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</si>
  <si>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</si>
  <si>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</si>
  <si>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</si>
  <si>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</si>
  <si>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</si>
  <si>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</si>
  <si>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</si>
  <si>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</si>
  <si>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</si>
  <si>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</si>
  <si>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</si>
  <si>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</si>
  <si>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</si>
  <si>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</si>
  <si>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</si>
  <si>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</si>
  <si>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</si>
  <si>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</si>
  <si>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</si>
  <si>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</si>
  <si>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</si>
  <si>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</si>
  <si>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</si>
  <si>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</si>
  <si>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</si>
  <si>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</si>
  <si>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</si>
  <si>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</si>
  <si>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</si>
  <si>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</si>
  <si>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</si>
  <si>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</si>
  <si>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</si>
  <si>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</si>
  <si>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</si>
  <si>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</si>
  <si>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</si>
  <si>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</si>
  <si>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</si>
  <si>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</si>
  <si>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</si>
  <si>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</si>
  <si>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</si>
  <si>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</si>
  <si>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</si>
  <si>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</si>
  <si>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</si>
  <si>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</si>
  <si>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</si>
  <si>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</si>
  <si>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</si>
  <si>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</si>
  <si>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>.430-4-2</t>
  </si>
  <si>
    <t>A02071-0024</t>
  </si>
  <si>
    <t>Machine # C2</t>
  </si>
  <si>
    <t>48sec              3hr</t>
  </si>
  <si>
    <t xml:space="preserve">Routing:   WASH/BLAST </t>
  </si>
  <si>
    <t xml:space="preserve">A </t>
  </si>
  <si>
    <t>183346.5.1</t>
  </si>
  <si>
    <t>JB</t>
  </si>
  <si>
    <t>SB</t>
  </si>
  <si>
    <t>Went home</t>
  </si>
  <si>
    <t>Ben W</t>
  </si>
  <si>
    <t>4.6/deburr</t>
  </si>
  <si>
    <t>set-ups/brazing</t>
  </si>
  <si>
    <t>JOB OUT</t>
  </si>
  <si>
    <t>NO MORE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</si>
</sst>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E46" sqref="E46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3">
      <c r="B2" s="176" t="s">
        <v>24</v>
      </c>
      <c r="C2" s="177"/>
      <c r="D2" s="51"/>
      <c r="E2" s="196" t="s">
        <v>55</v>
      </c>
      <c r="F2" s="197"/>
      <c r="G2" s="198"/>
      <c r="H2" s="22"/>
      <c r="I2" s="2"/>
      <c r="J2" s="181" t="s">
        <v>0</v>
      </c>
      <c r="K2" s="182"/>
      <c r="L2" s="54" t="s">
        <v>60</v>
      </c>
      <c r="M2" s="22"/>
      <c r="N2" s="22"/>
      <c r="O2" s="22"/>
      <c r="P2" s="22"/>
      <c r="Q2" s="22"/>
      <c r="R2" s="183" t="s">
        <v>48</v>
      </c>
      <c r="S2" s="156"/>
      <c r="T2" s="157"/>
      <c r="U2" s="181" t="s">
        <v>61</v>
      </c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3">
      <c r="B3" s="176" t="s">
        <v>22</v>
      </c>
      <c r="C3" s="177"/>
      <c r="D3" s="50"/>
      <c r="E3" s="178">
        <v>375281</v>
      </c>
      <c r="F3" s="179"/>
      <c r="G3" s="180"/>
      <c r="H3" s="22"/>
      <c r="I3" s="23"/>
      <c r="J3" s="181" t="s">
        <v>25</v>
      </c>
      <c r="K3" s="182"/>
      <c r="L3" s="181" t="s">
        <v>56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3">
      <c r="B4" s="155" t="s">
        <v>23</v>
      </c>
      <c r="C4" s="157"/>
      <c r="D4" s="50"/>
      <c r="E4" s="183">
        <v>3000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199" t="s">
        <v>53</v>
      </c>
      <c r="S7" s="200"/>
      <c r="T7" s="200"/>
      <c r="U7" s="200"/>
      <c r="V7" s="200"/>
      <c r="W7" s="201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199" t="s">
        <v>53</v>
      </c>
      <c r="AP7" s="200"/>
      <c r="AQ7" s="200"/>
      <c r="AR7" s="200"/>
      <c r="AS7" s="200"/>
      <c r="AT7" s="201"/>
    </row>
    <row r="8" spans="2:46" ht="16.5" customHeight="1" x14ac:dyDescent="0.3"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2" t="s">
        <v>58</v>
      </c>
      <c r="S8" s="203"/>
      <c r="T8" s="203"/>
      <c r="U8" s="203"/>
      <c r="V8" s="203"/>
      <c r="W8" s="204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2"/>
      <c r="AP8" s="203"/>
      <c r="AQ8" s="203"/>
      <c r="AR8" s="203"/>
      <c r="AS8" s="203"/>
      <c r="AT8" s="204"/>
    </row>
    <row r="9" spans="2:46" ht="13.5" customHeight="1" thickBot="1" x14ac:dyDescent="0.35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3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5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3">
      <c r="B12" s="142" t="s">
        <v>57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3000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/>
      <c r="V12" s="44">
        <f>SUM(F13:F50)</f>
        <v>3</v>
      </c>
      <c r="W12" s="45">
        <f>IF(V12=0,"",U12/V12)</f>
        <v>0</v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42179</v>
      </c>
      <c r="C13" s="28" t="s">
        <v>62</v>
      </c>
      <c r="D13" s="28"/>
      <c r="E13" s="28">
        <v>6</v>
      </c>
      <c r="F13" s="29">
        <v>3</v>
      </c>
      <c r="G13" s="30">
        <v>297</v>
      </c>
      <c r="H13" s="4" t="e">
        <f>IF(G13="","",(IF(#REF!=0,"",(#REF!*G13*#REF!))))</f>
        <v>#REF!</v>
      </c>
      <c r="I13" s="5">
        <f t="shared" ref="I13:I50" si="0">IF(G13="","",(SUM(E13+F13+Q13)))</f>
        <v>9</v>
      </c>
      <c r="J13" s="6">
        <f>SUM(G$12:G13)</f>
        <v>297</v>
      </c>
      <c r="K13" s="6">
        <f>E$4-J13</f>
        <v>2703</v>
      </c>
      <c r="L13" s="7">
        <f t="shared" ref="L13:L50" si="1">IF(G13="",0,$T$12*(I13-F13-Q13))</f>
        <v>0</v>
      </c>
      <c r="M13" s="4">
        <f>G13</f>
        <v>297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3</v>
      </c>
      <c r="T13" s="130">
        <v>11</v>
      </c>
      <c r="U13" s="131"/>
      <c r="V13" s="131"/>
      <c r="W13" s="132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3">
      <c r="B14" s="27">
        <v>42180</v>
      </c>
      <c r="C14" s="28" t="s">
        <v>62</v>
      </c>
      <c r="D14" s="28"/>
      <c r="E14" s="28">
        <v>9</v>
      </c>
      <c r="F14" s="32">
        <v>0</v>
      </c>
      <c r="G14" s="30">
        <v>651</v>
      </c>
      <c r="H14" s="4" t="e">
        <f>IF(G14="","",(IF(#REF!=0,"",(#REF!*G14*#REF!))))</f>
        <v>#REF!</v>
      </c>
      <c r="I14" s="5">
        <f t="shared" si="0"/>
        <v>9</v>
      </c>
      <c r="J14" s="6">
        <f>SUM(G$12:G14)</f>
        <v>948</v>
      </c>
      <c r="K14" s="6">
        <f>E$4-J14</f>
        <v>2052</v>
      </c>
      <c r="L14" s="7">
        <f t="shared" si="1"/>
        <v>0</v>
      </c>
      <c r="M14" s="4">
        <f t="shared" ref="M14:M50" si="4">G14</f>
        <v>651</v>
      </c>
      <c r="N14" s="103" t="str">
        <f t="shared" ref="N14:N50" si="5">IF(L14=0,"",(M14/L14))</f>
        <v/>
      </c>
      <c r="O14" s="104"/>
      <c r="P14" s="31"/>
      <c r="Q14" s="28">
        <v>0</v>
      </c>
      <c r="R14" s="28">
        <v>0</v>
      </c>
      <c r="S14" s="28">
        <v>0</v>
      </c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3">
      <c r="B15" s="27">
        <v>42180</v>
      </c>
      <c r="C15" s="28" t="s">
        <v>63</v>
      </c>
      <c r="D15" s="28"/>
      <c r="E15" s="28">
        <v>4</v>
      </c>
      <c r="F15" s="32">
        <v>0</v>
      </c>
      <c r="G15" s="30">
        <v>297</v>
      </c>
      <c r="H15" s="4" t="e">
        <f>IF(G15="","",(IF(#REF!=0,"",(#REF!*G15*#REF!))))</f>
        <v>#REF!</v>
      </c>
      <c r="I15" s="5">
        <f t="shared" si="0"/>
        <v>4</v>
      </c>
      <c r="J15" s="6">
        <f>SUM(G$12:G15)</f>
        <v>1245</v>
      </c>
      <c r="K15" s="6">
        <f>E$4-J15</f>
        <v>1755</v>
      </c>
      <c r="L15" s="7">
        <f t="shared" si="1"/>
        <v>0</v>
      </c>
      <c r="M15" s="4">
        <f t="shared" si="4"/>
        <v>297</v>
      </c>
      <c r="N15" s="103" t="str">
        <f t="shared" si="5"/>
        <v/>
      </c>
      <c r="O15" s="104"/>
      <c r="P15" s="31"/>
      <c r="Q15" s="46">
        <v>0</v>
      </c>
      <c r="R15" s="46">
        <v>0</v>
      </c>
      <c r="S15" s="46">
        <v>0</v>
      </c>
      <c r="T15" s="133" t="s">
        <v>64</v>
      </c>
      <c r="U15" s="134"/>
      <c r="V15" s="134"/>
      <c r="W15" s="135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3">
      <c r="B16" s="9">
        <v>42181</v>
      </c>
      <c r="C16" s="33" t="s">
        <v>62</v>
      </c>
      <c r="D16" s="48"/>
      <c r="E16" s="48">
        <v>4</v>
      </c>
      <c r="F16" s="10">
        <v>0</v>
      </c>
      <c r="G16" s="11">
        <v>488</v>
      </c>
      <c r="H16" s="4" t="e">
        <f>IF(G16="","",(IF(#REF!=0,"",(#REF!*G16*#REF!))))</f>
        <v>#REF!</v>
      </c>
      <c r="I16" s="5">
        <f t="shared" si="0"/>
        <v>4</v>
      </c>
      <c r="J16" s="6">
        <f>SUM(G$12:G16)</f>
        <v>1733</v>
      </c>
      <c r="K16" s="6">
        <f t="shared" ref="K16:K50" si="8">E$4-J16</f>
        <v>1267</v>
      </c>
      <c r="L16" s="7">
        <f t="shared" si="1"/>
        <v>0</v>
      </c>
      <c r="M16" s="4">
        <f t="shared" si="4"/>
        <v>488</v>
      </c>
      <c r="N16" s="103" t="str">
        <f t="shared" ref="N16:N18" si="9">IF(L16=0,"",(M16/L16))</f>
        <v/>
      </c>
      <c r="O16" s="104"/>
      <c r="P16" s="31"/>
      <c r="Q16" s="46">
        <v>0</v>
      </c>
      <c r="R16" s="46">
        <v>0</v>
      </c>
      <c r="S16" s="46">
        <v>0</v>
      </c>
      <c r="T16" s="133"/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3">
      <c r="B17" s="9">
        <v>42182</v>
      </c>
      <c r="C17" s="34" t="s">
        <v>62</v>
      </c>
      <c r="D17" s="48"/>
      <c r="E17" s="48">
        <v>5</v>
      </c>
      <c r="F17" s="10">
        <v>0</v>
      </c>
      <c r="G17" s="11">
        <v>525</v>
      </c>
      <c r="H17" s="4" t="e">
        <f>IF(G17="","",(IF(#REF!=0,"",(#REF!*G17*#REF!))))</f>
        <v>#REF!</v>
      </c>
      <c r="I17" s="5">
        <f t="shared" si="0"/>
        <v>5</v>
      </c>
      <c r="J17" s="6">
        <f>SUM(G$12:G17)</f>
        <v>2258</v>
      </c>
      <c r="K17" s="6">
        <f t="shared" si="8"/>
        <v>742</v>
      </c>
      <c r="L17" s="7">
        <f t="shared" si="1"/>
        <v>0</v>
      </c>
      <c r="M17" s="4">
        <f t="shared" si="4"/>
        <v>525</v>
      </c>
      <c r="N17" s="103" t="str">
        <f t="shared" si="9"/>
        <v/>
      </c>
      <c r="O17" s="104"/>
      <c r="P17" s="31"/>
      <c r="Q17" s="46">
        <v>0</v>
      </c>
      <c r="R17" s="46">
        <v>0</v>
      </c>
      <c r="S17" s="46">
        <v>0</v>
      </c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3">
      <c r="B18" s="9">
        <v>42184</v>
      </c>
      <c r="C18" s="49" t="s">
        <v>65</v>
      </c>
      <c r="D18" s="48"/>
      <c r="E18" s="48">
        <v>3</v>
      </c>
      <c r="F18" s="10">
        <v>0</v>
      </c>
      <c r="G18" s="11">
        <v>0</v>
      </c>
      <c r="H18" s="4" t="e">
        <f>IF(G18="","",(IF(#REF!=0,"",(#REF!*G18*#REF!))))</f>
        <v>#REF!</v>
      </c>
      <c r="I18" s="5">
        <f t="shared" si="0"/>
        <v>3</v>
      </c>
      <c r="J18" s="6">
        <f>SUM(G$12:G18)</f>
        <v>2258</v>
      </c>
      <c r="K18" s="6">
        <f t="shared" si="8"/>
        <v>742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>
        <v>0</v>
      </c>
      <c r="R18" s="46">
        <v>0</v>
      </c>
      <c r="S18" s="46">
        <v>0</v>
      </c>
      <c r="T18" s="127" t="s">
        <v>66</v>
      </c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3">
      <c r="B19" s="9">
        <v>42185</v>
      </c>
      <c r="C19" s="49" t="s">
        <v>62</v>
      </c>
      <c r="D19" s="47"/>
      <c r="E19" s="46">
        <v>12</v>
      </c>
      <c r="F19" s="46">
        <v>0</v>
      </c>
      <c r="G19" s="11">
        <v>818</v>
      </c>
      <c r="H19" s="4"/>
      <c r="I19" s="5">
        <f t="shared" si="0"/>
        <v>12</v>
      </c>
      <c r="J19" s="6">
        <f>SUM(G$12:G19)</f>
        <v>3076</v>
      </c>
      <c r="K19" s="6">
        <f t="shared" ref="K19:K45" si="11">E$4-J19</f>
        <v>-76</v>
      </c>
      <c r="L19" s="7">
        <f t="shared" ref="L19:L45" si="12">IF(G19="",0,$T$12*(I19-F19-Q19))</f>
        <v>0</v>
      </c>
      <c r="M19" s="4">
        <f t="shared" ref="M19:M45" si="13">G19</f>
        <v>818</v>
      </c>
      <c r="N19" s="103" t="str">
        <f t="shared" ref="N19" si="14">IF(L19=0,"",(M19/L19))</f>
        <v/>
      </c>
      <c r="O19" s="104"/>
      <c r="P19" s="31"/>
      <c r="Q19" s="46">
        <v>0</v>
      </c>
      <c r="R19" s="46">
        <v>0</v>
      </c>
      <c r="S19" s="46">
        <v>0</v>
      </c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3">
      <c r="B20" s="9">
        <v>42186</v>
      </c>
      <c r="C20" s="49" t="s">
        <v>62</v>
      </c>
      <c r="D20" s="47"/>
      <c r="E20" s="46">
        <v>0</v>
      </c>
      <c r="F20" s="10">
        <v>0</v>
      </c>
      <c r="G20" s="11">
        <v>0</v>
      </c>
      <c r="H20" s="4"/>
      <c r="I20" s="5">
        <f t="shared" si="0"/>
        <v>8</v>
      </c>
      <c r="J20" s="6">
        <f>SUM(G$12:G20)</f>
        <v>3076</v>
      </c>
      <c r="K20" s="6">
        <f t="shared" si="11"/>
        <v>-76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>
        <v>8</v>
      </c>
      <c r="R20" s="46">
        <v>4</v>
      </c>
      <c r="S20" s="46">
        <v>0</v>
      </c>
      <c r="T20" s="127" t="s">
        <v>67</v>
      </c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3">
      <c r="B21" s="9">
        <v>42187</v>
      </c>
      <c r="C21" s="49" t="s">
        <v>62</v>
      </c>
      <c r="D21" s="47"/>
      <c r="E21" s="28">
        <v>0</v>
      </c>
      <c r="F21" s="32">
        <v>0</v>
      </c>
      <c r="G21" s="30">
        <v>0</v>
      </c>
      <c r="H21" s="4"/>
      <c r="I21" s="5">
        <f t="shared" si="0"/>
        <v>8</v>
      </c>
      <c r="J21" s="6">
        <f>SUM(G$12:G21)</f>
        <v>3076</v>
      </c>
      <c r="K21" s="6">
        <f t="shared" si="11"/>
        <v>-76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>
        <v>8</v>
      </c>
      <c r="R21" s="46">
        <v>4</v>
      </c>
      <c r="S21" s="46">
        <v>0</v>
      </c>
      <c r="T21" s="127" t="s">
        <v>67</v>
      </c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3076</v>
      </c>
      <c r="K22" s="6">
        <f t="shared" si="11"/>
        <v>-76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205" t="s">
        <v>68</v>
      </c>
      <c r="U22" s="206"/>
      <c r="V22" s="206"/>
      <c r="W22" s="207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3076</v>
      </c>
      <c r="K23" s="6">
        <f t="shared" si="11"/>
        <v>-76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 t="s">
        <v>69</v>
      </c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3076</v>
      </c>
      <c r="K24" s="6">
        <f t="shared" si="11"/>
        <v>-76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3076</v>
      </c>
      <c r="K25" s="6">
        <f t="shared" si="11"/>
        <v>-76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3076</v>
      </c>
      <c r="K26" s="6">
        <f t="shared" si="11"/>
        <v>-76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3076</v>
      </c>
      <c r="K27" s="6">
        <f t="shared" si="11"/>
        <v>-76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3076</v>
      </c>
      <c r="K28" s="6">
        <f t="shared" si="11"/>
        <v>-76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3076</v>
      </c>
      <c r="K29" s="6">
        <f t="shared" si="11"/>
        <v>-76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3076</v>
      </c>
      <c r="K30" s="6">
        <f t="shared" si="11"/>
        <v>-76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3076</v>
      </c>
      <c r="K31" s="6">
        <f t="shared" si="11"/>
        <v>-76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3076</v>
      </c>
      <c r="K32" s="6">
        <f t="shared" si="11"/>
        <v>-76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3076</v>
      </c>
      <c r="K33" s="6">
        <f t="shared" si="11"/>
        <v>-76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3076</v>
      </c>
      <c r="K34" s="6">
        <f t="shared" si="11"/>
        <v>-76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3076</v>
      </c>
      <c r="K35" s="6">
        <f t="shared" ref="K35:K41" si="17">E$4-J35</f>
        <v>-76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3076</v>
      </c>
      <c r="K36" s="6">
        <f t="shared" si="17"/>
        <v>-76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3076</v>
      </c>
      <c r="K37" s="6">
        <f t="shared" si="17"/>
        <v>-76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3076</v>
      </c>
      <c r="K38" s="6">
        <f t="shared" si="17"/>
        <v>-76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3076</v>
      </c>
      <c r="K39" s="6">
        <f t="shared" si="17"/>
        <v>-76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3076</v>
      </c>
      <c r="K40" s="6">
        <f t="shared" si="17"/>
        <v>-76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3076</v>
      </c>
      <c r="K41" s="6">
        <f t="shared" si="17"/>
        <v>-76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3076</v>
      </c>
      <c r="K42" s="6">
        <f t="shared" si="11"/>
        <v>-76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3076</v>
      </c>
      <c r="K43" s="6">
        <f t="shared" si="11"/>
        <v>-76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3076</v>
      </c>
      <c r="K44" s="6">
        <f t="shared" si="11"/>
        <v>-76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3076</v>
      </c>
      <c r="K45" s="6">
        <f t="shared" si="11"/>
        <v>-76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3076</v>
      </c>
      <c r="K46" s="6">
        <f t="shared" ref="K46:K49" si="23">E$4-J46</f>
        <v>-76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3076</v>
      </c>
      <c r="K47" s="6">
        <f t="shared" si="23"/>
        <v>-76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3076</v>
      </c>
      <c r="K48" s="6">
        <f t="shared" si="23"/>
        <v>-76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3076</v>
      </c>
      <c r="K49" s="6">
        <f t="shared" si="23"/>
        <v>-76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3076</v>
      </c>
      <c r="K50" s="6">
        <f t="shared" si="8"/>
        <v>-76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3">
      <c r="B51" s="108" t="s">
        <v>20</v>
      </c>
      <c r="C51" s="109"/>
      <c r="D51" s="43"/>
      <c r="E51" s="56">
        <f>SUM(E13:E50)</f>
        <v>43</v>
      </c>
      <c r="F51" s="56">
        <f>SUM(F13:F50)</f>
        <v>3</v>
      </c>
      <c r="G51" s="56">
        <f>SUM(G13:G50)</f>
        <v>3076</v>
      </c>
      <c r="H51" s="57"/>
      <c r="I51" s="56">
        <f>SUM(I13:I50)</f>
        <v>62</v>
      </c>
      <c r="J51" s="58">
        <f>J50</f>
        <v>3076</v>
      </c>
      <c r="K51" s="58">
        <f>K50</f>
        <v>-76</v>
      </c>
      <c r="L51" s="59">
        <f>SUM(L13:L50)</f>
        <v>0</v>
      </c>
      <c r="M51" s="57">
        <f>SUM(M13:M50)</f>
        <v>3076</v>
      </c>
      <c r="N51" s="110" t="str">
        <f>IF(L51&lt;&gt;0,SUM(M51/L51),"")</f>
        <v/>
      </c>
      <c r="O51" s="111"/>
      <c r="P51" s="60"/>
      <c r="Q51" s="56">
        <f>SUM(Q13:Q50)</f>
        <v>16</v>
      </c>
      <c r="R51" s="59"/>
      <c r="S51" s="59">
        <f>SUM(S13:S50)</f>
        <v>3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" thickBot="1" x14ac:dyDescent="0.35">
      <c r="B52" s="115" t="s">
        <v>59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3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3">
      <c r="B55" s="89" t="s">
        <v>40</v>
      </c>
      <c r="C55" s="90"/>
      <c r="D55" s="90"/>
      <c r="E55" s="90"/>
      <c r="F55" s="91">
        <v>3140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91"/>
      <c r="N55" s="92"/>
      <c r="O55" s="102"/>
      <c r="P55" s="95"/>
      <c r="Q55" s="95"/>
      <c r="R55" s="95"/>
      <c r="S55" s="95"/>
      <c r="T55" s="95"/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3">
      <c r="B56" s="89" t="s">
        <v>43</v>
      </c>
      <c r="C56" s="90"/>
      <c r="D56" s="90"/>
      <c r="E56" s="90"/>
      <c r="F56" s="91">
        <f>SUM(S23+S37+S51)</f>
        <v>3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3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3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16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16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5">
      <c r="B59" s="83" t="s">
        <v>47</v>
      </c>
      <c r="C59" s="84"/>
      <c r="D59" s="84"/>
      <c r="E59" s="84"/>
      <c r="F59" s="85">
        <f>J51</f>
        <v>3076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3"/>
    <row r="61" spans="2:46" ht="20.25" customHeight="1" x14ac:dyDescent="0.3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2015-07-07T15:47:38Z</dcterms:modified>
</cp:coreProperties>
</file>