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W12" i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L15" i="1"/>
  <c r="N15" i="1" s="1"/>
  <c r="L13" i="1"/>
  <c r="N13" i="1" s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<sst xmlns="http://schemas.openxmlformats.org/spreadsheetml/2006/main" count="143" uniqueCount="72">
  <si>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</si>
  <si>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</si>
  <si>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</si>
  <si>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</si>
  <si>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</si>
  <si>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</si>
  <si>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</si>
  <si>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</si>
  <si>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</si>
  <si>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</si>
  <si>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</si>
  <si>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</si>
  <si>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</si>
  <si>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</si>
  <si>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</si>
  <si>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</si>
  <si>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</si>
  <si>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</si>
  <si>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</si>
  <si>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</si>
  <si>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</si>
  <si>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</si>
  <si>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</si>
  <si>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</si>
  <si>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</si>
  <si>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</si>
  <si>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</si>
  <si>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</si>
  <si>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</si>
  <si>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</si>
  <si>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</si>
  <si>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</si>
  <si>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</si>
  <si>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</si>
  <si>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</si>
  <si>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</si>
  <si>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</si>
  <si>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</si>
  <si>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</si>
  <si>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</si>
  <si>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</si>
  <si>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</si>
  <si>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</si>
  <si>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</si>
  <si>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</si>
  <si>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</si>
  <si>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</si>
  <si>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</si>
  <si>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</si>
  <si>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</si>
  <si>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</si>
  <si>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</si>
  <si>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</si>
  <si>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</si>
  <si>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</si>
  <si>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</si>
  <si>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</si>
  <si>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</si>
  <si>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</si>
  <si>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</si>
  <si>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</si>
  <si>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</si>
  <si>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Test 4/29/15</t>
  </si>
  <si>
    <t>0017-89-C-10</t>
  </si>
  <si>
    <t xml:space="preserve">Routing:      HOLD AT MACH  </t>
  </si>
  <si>
    <t>Routing: HOLD AT MACH</t>
  </si>
  <si>
    <t>A02031-0040</t>
  </si>
  <si>
    <t>JO</t>
  </si>
  <si>
    <t>4 ARS programming</t>
  </si>
  <si>
    <t>BA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</si>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</sst>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5" sqref="G45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373925</v>
      </c>
      <c r="F3" s="227"/>
      <c r="G3" s="228"/>
      <c r="H3" s="22"/>
      <c r="I3" s="25"/>
      <c r="J3" s="204" t="s">
        <v>25</v>
      </c>
      <c r="K3" s="229"/>
      <c r="L3" s="204" t="s">
        <v>66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60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60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>
        <v>4</v>
      </c>
      <c r="V12" s="54">
        <v>4.5</v>
      </c>
      <c r="W12" s="55">
        <f>U12/V12</f>
        <v>0.88888888888888884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42139</v>
      </c>
      <c r="C13" s="30" t="s">
        <v>67</v>
      </c>
      <c r="D13" s="30"/>
      <c r="E13" s="30">
        <v>0</v>
      </c>
      <c r="F13" s="77">
        <v>3</v>
      </c>
      <c r="G13" s="32">
        <v>0</v>
      </c>
      <c r="H13" s="4"/>
      <c r="I13" s="5"/>
      <c r="J13" s="6">
        <f>SUM(G$12:G13)</f>
        <v>0</v>
      </c>
      <c r="K13" s="6">
        <f>E$4-J13</f>
        <v>60</v>
      </c>
      <c r="L13" s="7">
        <f t="shared" ref="L13:L23" si="0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 t="s">
        <v>68</v>
      </c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1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2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42130</v>
      </c>
      <c r="C14" s="30" t="s">
        <v>67</v>
      </c>
      <c r="D14" s="30"/>
      <c r="E14" s="30">
        <v>4.5</v>
      </c>
      <c r="F14" s="78">
        <v>1.5</v>
      </c>
      <c r="G14" s="32">
        <v>30</v>
      </c>
      <c r="H14" s="4"/>
      <c r="I14" s="5"/>
      <c r="J14" s="6">
        <f>SUM(G$12:G14)</f>
        <v>30</v>
      </c>
      <c r="K14" s="6">
        <f>E$4-J14</f>
        <v>30</v>
      </c>
      <c r="L14" s="7">
        <f t="shared" si="0"/>
        <v>0</v>
      </c>
      <c r="M14" s="4">
        <f t="shared" ref="M14:M23" si="3">G14</f>
        <v>30</v>
      </c>
      <c r="N14" s="135" t="str">
        <f t="shared" ref="N14:N23" si="4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1"/>
        <v/>
      </c>
      <c r="AG14" s="6">
        <f>SUM(AD$12:AD14)</f>
        <v>0</v>
      </c>
      <c r="AH14" s="6">
        <f>AB$4-AG14</f>
        <v>0</v>
      </c>
      <c r="AI14" s="7">
        <f t="shared" si="2"/>
        <v>0</v>
      </c>
      <c r="AJ14" s="4">
        <f t="shared" ref="AJ14:AJ23" si="5">AD14</f>
        <v>0</v>
      </c>
      <c r="AK14" s="135" t="str">
        <f t="shared" ref="AK14:AK23" si="6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42130</v>
      </c>
      <c r="C15" s="30" t="s">
        <v>69</v>
      </c>
      <c r="D15" s="30"/>
      <c r="E15" s="30">
        <v>8</v>
      </c>
      <c r="F15" s="78">
        <v>0</v>
      </c>
      <c r="G15" s="32">
        <v>46</v>
      </c>
      <c r="H15" s="4"/>
      <c r="I15" s="5"/>
      <c r="J15" s="6">
        <f>SUM(G$12:G15)</f>
        <v>76</v>
      </c>
      <c r="K15" s="6">
        <f>E$4-J15</f>
        <v>-16</v>
      </c>
      <c r="L15" s="7">
        <f t="shared" si="0"/>
        <v>0</v>
      </c>
      <c r="M15" s="4">
        <f t="shared" si="3"/>
        <v>46</v>
      </c>
      <c r="N15" s="135" t="str">
        <f t="shared" si="4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1"/>
        <v/>
      </c>
      <c r="AG15" s="6">
        <f>SUM(AD$12:AD15)</f>
        <v>0</v>
      </c>
      <c r="AH15" s="6">
        <f>AB$4-AG15</f>
        <v>0</v>
      </c>
      <c r="AI15" s="7">
        <f t="shared" si="2"/>
        <v>0</v>
      </c>
      <c r="AJ15" s="4">
        <f t="shared" si="5"/>
        <v>0</v>
      </c>
      <c r="AK15" s="135" t="str">
        <f t="shared" si="6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ref="I16:I24" si="7">IF(G16="","",(SUM(E16+F16+Q16)))</f>
        <v/>
      </c>
      <c r="J16" s="6">
        <f>SUM(G$12:G16)</f>
        <v>76</v>
      </c>
      <c r="K16" s="6">
        <f t="shared" ref="K16:K24" si="8">E$4-J16</f>
        <v>-16</v>
      </c>
      <c r="L16" s="7">
        <f t="shared" si="0"/>
        <v>0</v>
      </c>
      <c r="M16" s="4">
        <f t="shared" si="3"/>
        <v>0</v>
      </c>
      <c r="N16" s="135" t="str">
        <f t="shared" si="4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1"/>
        <v/>
      </c>
      <c r="AG16" s="6">
        <f>SUM(AD$12:AD16)</f>
        <v>0</v>
      </c>
      <c r="AH16" s="6">
        <f t="shared" ref="AH16:AH24" si="9">AB$4-AG16</f>
        <v>0</v>
      </c>
      <c r="AI16" s="7">
        <f t="shared" si="2"/>
        <v>0</v>
      </c>
      <c r="AJ16" s="4">
        <f t="shared" si="5"/>
        <v>0</v>
      </c>
      <c r="AK16" s="135" t="str">
        <f t="shared" si="6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76</v>
      </c>
      <c r="K17" s="6">
        <f t="shared" ref="K17" si="11">E$4-J17</f>
        <v>-16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2"/>
        <v>0</v>
      </c>
      <c r="AJ17" s="4">
        <f t="shared" si="5"/>
        <v>0</v>
      </c>
      <c r="AK17" s="135" t="str">
        <f t="shared" si="6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76</v>
      </c>
      <c r="K18" s="6">
        <f t="shared" ref="K18:K20" si="17">E$4-J18</f>
        <v>-16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2"/>
        <v>0</v>
      </c>
      <c r="AJ18" s="4">
        <f t="shared" si="5"/>
        <v>0</v>
      </c>
      <c r="AK18" s="135" t="str">
        <f t="shared" si="6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76</v>
      </c>
      <c r="K19" s="6">
        <f t="shared" si="17"/>
        <v>-16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2"/>
        <v>0</v>
      </c>
      <c r="AJ19" s="4">
        <f t="shared" si="5"/>
        <v>0</v>
      </c>
      <c r="AK19" s="135" t="str">
        <f t="shared" si="6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76</v>
      </c>
      <c r="K20" s="6">
        <f t="shared" si="17"/>
        <v>-16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2"/>
        <v>0</v>
      </c>
      <c r="AJ20" s="4">
        <f t="shared" si="5"/>
        <v>0</v>
      </c>
      <c r="AK20" s="135" t="str">
        <f t="shared" si="6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7"/>
        <v/>
      </c>
      <c r="J21" s="6">
        <f>SUM(G$12:G21)</f>
        <v>76</v>
      </c>
      <c r="K21" s="6">
        <f t="shared" si="8"/>
        <v>-16</v>
      </c>
      <c r="L21" s="7">
        <f t="shared" si="0"/>
        <v>0</v>
      </c>
      <c r="M21" s="4">
        <f t="shared" si="3"/>
        <v>0</v>
      </c>
      <c r="N21" s="135" t="str">
        <f t="shared" si="4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2"/>
        <v>0</v>
      </c>
      <c r="AJ21" s="4">
        <f t="shared" si="5"/>
        <v>0</v>
      </c>
      <c r="AK21" s="135" t="str">
        <f t="shared" si="6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7"/>
        <v/>
      </c>
      <c r="J22" s="6">
        <f>SUM(G$12:G22)</f>
        <v>76</v>
      </c>
      <c r="K22" s="6">
        <f t="shared" si="8"/>
        <v>-16</v>
      </c>
      <c r="L22" s="7">
        <f t="shared" si="0"/>
        <v>0</v>
      </c>
      <c r="M22" s="4">
        <f t="shared" si="3"/>
        <v>0</v>
      </c>
      <c r="N22" s="135" t="str">
        <f t="shared" si="4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2"/>
        <v>0</v>
      </c>
      <c r="AJ22" s="4">
        <f t="shared" si="5"/>
        <v>0</v>
      </c>
      <c r="AK22" s="135" t="str">
        <f t="shared" si="6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7"/>
        <v/>
      </c>
      <c r="J23" s="6">
        <f>SUM(G$12:G23)</f>
        <v>76</v>
      </c>
      <c r="K23" s="6">
        <f t="shared" si="8"/>
        <v>-16</v>
      </c>
      <c r="L23" s="7">
        <f t="shared" si="0"/>
        <v>0</v>
      </c>
      <c r="M23" s="4">
        <f t="shared" si="3"/>
        <v>0</v>
      </c>
      <c r="N23" s="135" t="str">
        <f t="shared" si="4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2"/>
        <v>0</v>
      </c>
      <c r="AJ23" s="4">
        <f t="shared" si="5"/>
        <v>0</v>
      </c>
      <c r="AK23" s="135" t="str">
        <f t="shared" si="6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12.5</v>
      </c>
      <c r="F24" s="62">
        <f>SUM(F13:F23)</f>
        <v>4.5</v>
      </c>
      <c r="G24" s="62">
        <f>SUM(G13:G23)</f>
        <v>76</v>
      </c>
      <c r="H24" s="81"/>
      <c r="I24" s="62">
        <f t="shared" si="7"/>
        <v>17</v>
      </c>
      <c r="J24" s="82">
        <f>J23</f>
        <v>76</v>
      </c>
      <c r="K24" s="82">
        <f t="shared" si="8"/>
        <v>-16</v>
      </c>
      <c r="L24" s="83">
        <f>SUM(L13:L23)</f>
        <v>0</v>
      </c>
      <c r="M24" s="81">
        <f>SUM(M13:M23)</f>
        <v>76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2" t="s">
        <v>64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60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3</v>
      </c>
      <c r="W26" s="57">
        <f>U26/V26</f>
        <v>0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42132</v>
      </c>
      <c r="C27" s="60" t="s">
        <v>67</v>
      </c>
      <c r="D27" s="8"/>
      <c r="E27" s="30">
        <v>0.5</v>
      </c>
      <c r="F27" s="31">
        <v>3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3.5</v>
      </c>
      <c r="J27" s="6">
        <f>SUM(G$26:G27)</f>
        <v>0</v>
      </c>
      <c r="K27" s="6">
        <f>E$4-J27</f>
        <v>60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>
        <v>42133</v>
      </c>
      <c r="C28" s="60" t="s">
        <v>67</v>
      </c>
      <c r="D28" s="8"/>
      <c r="E28" s="30">
        <v>6</v>
      </c>
      <c r="F28" s="34">
        <v>0</v>
      </c>
      <c r="G28" s="32">
        <v>55</v>
      </c>
      <c r="H28" s="4" t="e">
        <f>IF(G28="","",(IF(#REF!=0,"",(#REF!*G28*#REF!))))</f>
        <v>#REF!</v>
      </c>
      <c r="I28" s="7">
        <f t="shared" si="23"/>
        <v>6</v>
      </c>
      <c r="J28" s="6">
        <f>SUM(G$26:G28)</f>
        <v>55</v>
      </c>
      <c r="K28" s="6">
        <f>E$4-J28</f>
        <v>5</v>
      </c>
      <c r="L28" s="7">
        <f t="shared" si="24"/>
        <v>0</v>
      </c>
      <c r="M28" s="4">
        <f t="shared" ref="M28:M37" si="27">G28</f>
        <v>55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>
        <v>42133</v>
      </c>
      <c r="C29" s="60" t="s">
        <v>69</v>
      </c>
      <c r="D29" s="58"/>
      <c r="E29" s="58">
        <v>4</v>
      </c>
      <c r="F29" s="58">
        <v>0</v>
      </c>
      <c r="G29" s="10">
        <v>23</v>
      </c>
      <c r="H29" s="4"/>
      <c r="I29" s="7">
        <f t="shared" ref="I29:I31" si="31">IF(G29="","",(SUM(E29+F29+Q29)))</f>
        <v>4</v>
      </c>
      <c r="J29" s="6">
        <f>SUM(G$26:G29)</f>
        <v>78</v>
      </c>
      <c r="K29" s="6">
        <f t="shared" ref="K29:K31" si="32">E$4-J29</f>
        <v>-18</v>
      </c>
      <c r="L29" s="7">
        <f t="shared" ref="L29:L31" si="33">IF(G29="",0,T$26*(I29-F29-Q29))</f>
        <v>0</v>
      </c>
      <c r="M29" s="4">
        <f t="shared" ref="M29:M31" si="34">G29</f>
        <v>23</v>
      </c>
      <c r="N29" s="135" t="str">
        <f t="shared" ref="N29:N31" si="35">IF(L29=0,"",(M29/L29))</f>
        <v/>
      </c>
      <c r="O29" s="136"/>
      <c r="P29" s="33"/>
      <c r="Q29" s="58">
        <v>0</v>
      </c>
      <c r="R29" s="58">
        <v>0</v>
      </c>
      <c r="S29" s="58">
        <v>0</v>
      </c>
      <c r="T29" s="163" t="s">
        <v>70</v>
      </c>
      <c r="U29" s="164"/>
      <c r="V29" s="164"/>
      <c r="W29" s="165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78</v>
      </c>
      <c r="K30" s="6">
        <f t="shared" si="32"/>
        <v>-18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 t="s">
        <v>71</v>
      </c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78</v>
      </c>
      <c r="K31" s="6">
        <f t="shared" si="32"/>
        <v>-18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78</v>
      </c>
      <c r="K32" s="6">
        <f t="shared" ref="K32" si="39">E$4-J32</f>
        <v>-18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78</v>
      </c>
      <c r="K33" s="6">
        <f>E$4-J33</f>
        <v>-18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78</v>
      </c>
      <c r="K34" s="6">
        <f t="shared" ref="K34:K38" si="45">E$4-J34</f>
        <v>-18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78</v>
      </c>
      <c r="K35" s="6">
        <f t="shared" si="45"/>
        <v>-18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78</v>
      </c>
      <c r="K36" s="6">
        <f t="shared" si="45"/>
        <v>-18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78</v>
      </c>
      <c r="K37" s="6">
        <f t="shared" si="45"/>
        <v>-18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10.5</v>
      </c>
      <c r="F38" s="63">
        <f t="shared" si="47"/>
        <v>3</v>
      </c>
      <c r="G38" s="63">
        <f>SUM(G27:G37)</f>
        <v>78</v>
      </c>
      <c r="H38" s="81"/>
      <c r="I38" s="83">
        <f t="shared" ref="I38" si="48">IF(G38="","",(SUM(E38+F38+Q38)))</f>
        <v>13.5</v>
      </c>
      <c r="J38" s="82">
        <f>J37</f>
        <v>78</v>
      </c>
      <c r="K38" s="82">
        <f t="shared" si="45"/>
        <v>-18</v>
      </c>
      <c r="L38" s="83">
        <f>SUM(L27:L37)</f>
        <v>0</v>
      </c>
      <c r="M38" s="81">
        <f>SUM(M27:M37)</f>
        <v>78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65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60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60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60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60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60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60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60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60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60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60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60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60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60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70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78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76</v>
      </c>
      <c r="G60" s="105"/>
      <c r="H60" s="66"/>
      <c r="I60" s="245" t="s">
        <v>62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2015-07-09T18:14:32Z</dcterms:modified>
</cp:coreProperties>
</file>