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L15" s="1"/>
  <c r="N15" s="1"/>
  <c r="J15"/>
  <c r="K15" s="1"/>
  <c r="I16"/>
  <c r="L16" s="1"/>
  <c r="N16" s="1"/>
  <c r="J16"/>
  <c r="K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<sst xmlns="http://schemas.openxmlformats.org/spreadsheetml/2006/main" count="146" uniqueCount="75">
  <si>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</si>
  <si>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</si>
  <si>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</si>
  <si>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</si>
  <si>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</si>
  <si>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</si>
  <si>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</si>
  <si>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</si>
  <si>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</si>
  <si>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</si>
  <si>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</si>
  <si>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</si>
  <si>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</si>
  <si>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</si>
  <si>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</si>
  <si>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</si>
  <si>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</si>
  <si>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</si>
  <si>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</si>
  <si>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</si>
  <si>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</si>
  <si>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</si>
  <si>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</si>
  <si>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</si>
  <si>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</si>
  <si>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</si>
  <si>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</si>
  <si>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</si>
  <si>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</si>
  <si>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</si>
  <si>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</si>
  <si>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</si>
  <si>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</si>
  <si>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</si>
  <si>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</si>
  <si>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</si>
  <si>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</si>
  <si>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</si>
  <si>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</si>
  <si>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</si>
  <si>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</si>
  <si>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</si>
  <si>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</si>
  <si>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</si>
  <si>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</si>
  <si>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</si>
  <si>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</si>
  <si>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</si>
  <si>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</si>
  <si>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</si>
  <si>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</si>
  <si>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</si>
  <si>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</si>
  <si>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</si>
  <si>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</si>
  <si>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</si>
  <si>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</si>
  <si>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</si>
  <si>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</si>
  <si>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</si>
  <si>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</si>
  <si>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</si>
  <si>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0042-69-C</t>
  </si>
  <si>
    <t>A06101-0008</t>
  </si>
  <si>
    <t>Waiting on BOM for W/o</t>
  </si>
  <si>
    <t>Machine # C1</t>
  </si>
  <si>
    <t>JB</t>
  </si>
  <si>
    <t>BEN W</t>
  </si>
  <si>
    <t>Bar feed stopped</t>
  </si>
  <si>
    <t>V5Y0</t>
  </si>
  <si>
    <t>A</t>
  </si>
  <si>
    <t>YES</t>
  </si>
  <si>
    <t>DH</t>
  </si>
  <si>
    <t>18 SEC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</si>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</sst>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70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385977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 t="s">
        <v>69</v>
      </c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1200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 t="s">
        <v>64</v>
      </c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0" t="s">
        <v>59</v>
      </c>
      <c r="AP9" s="230"/>
      <c r="AQ9" s="230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65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1200</v>
      </c>
      <c r="L12" s="170" t="s">
        <v>55</v>
      </c>
      <c r="M12" s="171"/>
      <c r="N12" s="170" t="s">
        <v>73</v>
      </c>
      <c r="O12" s="172"/>
      <c r="P12" s="67"/>
      <c r="Q12" s="67"/>
      <c r="R12" s="67"/>
      <c r="S12" s="68"/>
      <c r="T12" s="69">
        <v>160</v>
      </c>
      <c r="U12" s="69"/>
      <c r="V12" s="54">
        <f>SUM(F13:F23)</f>
        <v>6.5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42282</v>
      </c>
      <c r="C13" s="30" t="s">
        <v>66</v>
      </c>
      <c r="D13" s="30"/>
      <c r="E13" s="30">
        <v>0</v>
      </c>
      <c r="F13" s="78">
        <v>3.5</v>
      </c>
      <c r="G13" s="32">
        <v>0</v>
      </c>
      <c r="H13" s="4"/>
      <c r="I13" s="5">
        <f t="shared" ref="I13" si="0">IF(G13="","",(SUM(E13+F13+Q13)))</f>
        <v>3.5</v>
      </c>
      <c r="J13" s="6">
        <f>SUM(G$12:G13)</f>
        <v>0</v>
      </c>
      <c r="K13" s="6">
        <f>E$4-J13</f>
        <v>1200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38"/>
      <c r="U13" s="239"/>
      <c r="V13" s="239"/>
      <c r="W13" s="24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>
      <c r="B14" s="29">
        <v>42283</v>
      </c>
      <c r="C14" s="30" t="s">
        <v>66</v>
      </c>
      <c r="D14" s="30"/>
      <c r="E14" s="30">
        <v>3</v>
      </c>
      <c r="F14" s="78">
        <v>3</v>
      </c>
      <c r="G14" s="32">
        <v>586</v>
      </c>
      <c r="H14" s="4"/>
      <c r="I14" s="5">
        <f t="shared" ref="I14:I23" si="4">IF(G14="","",(SUM(E14+F14+Q14)))</f>
        <v>6</v>
      </c>
      <c r="J14" s="6">
        <f>SUM(G$12:G14)</f>
        <v>586</v>
      </c>
      <c r="K14" s="6">
        <f t="shared" ref="K14:K23" si="5">E$4-J14</f>
        <v>614</v>
      </c>
      <c r="L14" s="7">
        <f t="shared" ref="L14:L23" si="6">IF(G14="",0,$T$12*(I14-F14-Q14))</f>
        <v>480</v>
      </c>
      <c r="M14" s="4">
        <f t="shared" ref="M14:M23" si="7">G14</f>
        <v>586</v>
      </c>
      <c r="N14" s="111">
        <f t="shared" ref="N14:N23" si="8">IF(L14=0,"",(M14/L14))</f>
        <v>1.2208333333333334</v>
      </c>
      <c r="O14" s="112"/>
      <c r="P14" s="33"/>
      <c r="Q14" s="30">
        <v>0</v>
      </c>
      <c r="R14" s="30">
        <v>0</v>
      </c>
      <c r="S14" s="30">
        <v>1</v>
      </c>
      <c r="T14" s="238">
        <v>11</v>
      </c>
      <c r="U14" s="239"/>
      <c r="V14" s="239"/>
      <c r="W14" s="24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42283</v>
      </c>
      <c r="C15" s="30" t="s">
        <v>67</v>
      </c>
      <c r="D15" s="30"/>
      <c r="E15" s="30">
        <v>3.75</v>
      </c>
      <c r="F15" s="78">
        <v>0</v>
      </c>
      <c r="G15" s="32">
        <v>489</v>
      </c>
      <c r="H15" s="4"/>
      <c r="I15" s="5">
        <f t="shared" si="4"/>
        <v>6</v>
      </c>
      <c r="J15" s="6">
        <f>SUM(G$12:G15)</f>
        <v>1075</v>
      </c>
      <c r="K15" s="6">
        <f t="shared" si="5"/>
        <v>125</v>
      </c>
      <c r="L15" s="7">
        <f t="shared" si="6"/>
        <v>600</v>
      </c>
      <c r="M15" s="4">
        <f t="shared" si="7"/>
        <v>489</v>
      </c>
      <c r="N15" s="111">
        <f t="shared" si="8"/>
        <v>0.81499999999999995</v>
      </c>
      <c r="O15" s="112"/>
      <c r="P15" s="33"/>
      <c r="Q15" s="8">
        <v>2.25</v>
      </c>
      <c r="R15" s="8">
        <v>4</v>
      </c>
      <c r="S15" s="8">
        <v>0</v>
      </c>
      <c r="T15" s="108" t="s">
        <v>68</v>
      </c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>
        <v>42284</v>
      </c>
      <c r="C16" s="35" t="s">
        <v>66</v>
      </c>
      <c r="D16" s="50"/>
      <c r="E16" s="50">
        <v>1</v>
      </c>
      <c r="F16" s="79">
        <v>0</v>
      </c>
      <c r="G16" s="10">
        <v>127</v>
      </c>
      <c r="H16" s="4" t="e">
        <f>IF(G16="","",(IF(#REF!=0,"",(#REF!*G16*#REF!))))</f>
        <v>#REF!</v>
      </c>
      <c r="I16" s="5">
        <f t="shared" si="4"/>
        <v>1</v>
      </c>
      <c r="J16" s="6">
        <f>SUM(G$12:G16)</f>
        <v>1202</v>
      </c>
      <c r="K16" s="6">
        <f t="shared" si="5"/>
        <v>-2</v>
      </c>
      <c r="L16" s="7">
        <f t="shared" si="6"/>
        <v>160</v>
      </c>
      <c r="M16" s="4">
        <f t="shared" si="7"/>
        <v>127</v>
      </c>
      <c r="N16" s="111">
        <f t="shared" si="8"/>
        <v>0.79374999999999996</v>
      </c>
      <c r="O16" s="112"/>
      <c r="P16" s="33"/>
      <c r="Q16" s="8">
        <v>0</v>
      </c>
      <c r="R16" s="8">
        <v>0</v>
      </c>
      <c r="S16" s="8">
        <v>0</v>
      </c>
      <c r="T16" s="238" t="s">
        <v>74</v>
      </c>
      <c r="U16" s="239"/>
      <c r="V16" s="239"/>
      <c r="W16" s="24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1202</v>
      </c>
      <c r="K17" s="6">
        <f t="shared" si="5"/>
        <v>-2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1202</v>
      </c>
      <c r="K18" s="6">
        <f t="shared" si="5"/>
        <v>-2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1202</v>
      </c>
      <c r="K19" s="6">
        <f t="shared" si="5"/>
        <v>-2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1202</v>
      </c>
      <c r="K20" s="6">
        <f t="shared" si="5"/>
        <v>-2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1202</v>
      </c>
      <c r="K21" s="6">
        <f t="shared" si="5"/>
        <v>-2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1202</v>
      </c>
      <c r="K22" s="6">
        <f t="shared" si="5"/>
        <v>-2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1202</v>
      </c>
      <c r="K23" s="6">
        <f t="shared" si="5"/>
        <v>-2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7.75</v>
      </c>
      <c r="F24" s="62">
        <f>SUM(F13:F23)</f>
        <v>6.5</v>
      </c>
      <c r="G24" s="62">
        <f>SUM(G13:G23)</f>
        <v>1202</v>
      </c>
      <c r="H24" s="81"/>
      <c r="I24" s="62">
        <f t="shared" ref="I24" si="15">IF(G24="","",(SUM(E24+F24+Q24)))</f>
        <v>16.5</v>
      </c>
      <c r="J24" s="82">
        <f>J23</f>
        <v>1202</v>
      </c>
      <c r="K24" s="82">
        <f t="shared" ref="K24" si="16">E$4-J24</f>
        <v>-2</v>
      </c>
      <c r="L24" s="83">
        <f>SUM(L13:L23)</f>
        <v>1240</v>
      </c>
      <c r="M24" s="81">
        <f>SUM(M13:M23)</f>
        <v>1202</v>
      </c>
      <c r="N24" s="122">
        <f>SUM(M24/L24)</f>
        <v>0.96935483870967742</v>
      </c>
      <c r="O24" s="123"/>
      <c r="P24" s="84"/>
      <c r="Q24" s="83">
        <f>SUM(Q13:Q23)</f>
        <v>2.25</v>
      </c>
      <c r="R24" s="83"/>
      <c r="S24" s="83">
        <f>SUM(S13:S23)</f>
        <v>1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1200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1200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1"/>
      <c r="U27" s="232"/>
      <c r="V27" s="232"/>
      <c r="W27" s="233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1"/>
      <c r="AR27" s="232"/>
      <c r="AS27" s="232"/>
      <c r="AT27" s="233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1200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29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1200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1200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1200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1200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1200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1200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1200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1200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1200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1200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1200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1200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1200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1200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1200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1200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1200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1200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1200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1200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1200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1200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1200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97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29" t="s">
        <v>43</v>
      </c>
      <c r="K56" s="140"/>
      <c r="L56" s="44">
        <f>SUMIF($R$13:$R$23,1,$Q$13:$Q$50)+SUMIF($R$27:$R$37,1,$Q$27:$Q$37)+SUMIF($R$41:$R$51,1,$Q$41:$Q$51)</f>
        <v>0</v>
      </c>
      <c r="M56" s="143">
        <v>42283</v>
      </c>
      <c r="N56" s="143"/>
      <c r="O56" s="234">
        <v>0.52083333333333337</v>
      </c>
      <c r="P56" s="117"/>
      <c r="Q56" s="117"/>
      <c r="R56" s="116" t="s">
        <v>71</v>
      </c>
      <c r="S56" s="117"/>
      <c r="T56" s="116" t="s">
        <v>72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29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1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/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2.25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2.25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1202</v>
      </c>
      <c r="G60" s="224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2015-10-12T15:25:55Z</dcterms:modified>
</cp:coreProperties>
</file>