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8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<sst xmlns="http://schemas.openxmlformats.org/spreadsheetml/2006/main" count="151" uniqueCount="79">
  <si>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</si>
  <si>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</si>
  <si>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</si>
  <si>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</si>
  <si>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</si>
  <si>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</si>
  <si>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</si>
  <si>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</si>
  <si>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</si>
  <si>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</si>
  <si>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</si>
  <si>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</si>
  <si>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</si>
  <si>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</si>
  <si>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</si>
  <si>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</si>
  <si>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</si>
  <si>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</si>
  <si>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</si>
  <si>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</si>
  <si>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</si>
  <si>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</si>
  <si>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</si>
  <si>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</si>
  <si>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</si>
  <si>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</si>
  <si>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</si>
  <si>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</si>
  <si>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</si>
  <si>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</si>
  <si>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</si>
  <si>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</si>
  <si>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</si>
  <si>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</si>
  <si>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</si>
  <si>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</si>
  <si>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</si>
  <si>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</si>
  <si>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</si>
  <si>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</si>
  <si>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</si>
  <si>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</si>
  <si>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</si>
  <si>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</si>
  <si>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</si>
  <si>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</si>
  <si>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</si>
  <si>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</si>
  <si>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</si>
  <si>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</si>
  <si>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</si>
  <si>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</si>
  <si>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</si>
  <si>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</si>
  <si>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</si>
  <si>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</si>
  <si>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</si>
  <si>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</si>
  <si>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</si>
  <si>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</si>
  <si>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</si>
  <si>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100046-2</t>
  </si>
  <si>
    <t>A</t>
  </si>
  <si>
    <t>B</t>
  </si>
  <si>
    <t>C</t>
  </si>
  <si>
    <t>16 MIN</t>
  </si>
  <si>
    <t xml:space="preserve">Routing:      HOLD IN CNC AREA FOR 2ND OP  </t>
  </si>
  <si>
    <t>Routing:  HOLD IN CNC AREA FOR 3RD OP</t>
  </si>
  <si>
    <t>Routing: PACK DEPT</t>
  </si>
  <si>
    <t>MR 8/15/14</t>
  </si>
  <si>
    <t>Machine #   CNC T42</t>
  </si>
  <si>
    <t>100046-999</t>
  </si>
  <si>
    <t>JO</t>
  </si>
  <si>
    <t>BJ</t>
  </si>
  <si>
    <t>RUN 1ST 2 OPS AND HOLD</t>
  </si>
  <si>
    <t>N/A</t>
  </si>
  <si>
    <t>BA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</si>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</sst>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9" borderId="3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361133</v>
      </c>
      <c r="F3" s="151"/>
      <c r="G3" s="152"/>
      <c r="H3" s="22"/>
      <c r="I3" s="25"/>
      <c r="J3" s="146" t="s">
        <v>25</v>
      </c>
      <c r="K3" s="147"/>
      <c r="L3" s="146" t="s">
        <v>71</v>
      </c>
      <c r="M3" s="149"/>
      <c r="N3" s="149"/>
      <c r="O3" s="147"/>
      <c r="P3" s="22"/>
      <c r="Q3" s="22"/>
      <c r="R3" s="196"/>
      <c r="S3" s="197"/>
      <c r="T3" s="198"/>
      <c r="U3" s="146" t="s">
        <v>75</v>
      </c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4"/>
    </row>
    <row r="4" spans="2:46" ht="19.5" customHeight="1">
      <c r="B4" s="215" t="s">
        <v>23</v>
      </c>
      <c r="C4" s="195"/>
      <c r="D4" s="24"/>
      <c r="E4" s="193">
        <v>30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5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4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9" t="s">
        <v>56</v>
      </c>
      <c r="C6" s="220"/>
      <c r="D6" s="220"/>
      <c r="E6" s="221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9" t="s">
        <v>56</v>
      </c>
      <c r="Z6" s="220"/>
      <c r="AA6" s="220"/>
      <c r="AB6" s="221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5"/>
      <c r="O7" s="176"/>
      <c r="P7" s="176"/>
      <c r="Q7" s="176"/>
      <c r="R7" s="202" t="s">
        <v>57</v>
      </c>
      <c r="S7" s="202"/>
      <c r="T7" s="202"/>
      <c r="U7" s="146" t="s">
        <v>69</v>
      </c>
      <c r="V7" s="149"/>
      <c r="W7" s="184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5"/>
      <c r="AL7" s="176"/>
      <c r="AM7" s="176"/>
      <c r="AN7" s="176"/>
      <c r="AO7" s="202" t="s">
        <v>57</v>
      </c>
      <c r="AP7" s="202"/>
      <c r="AQ7" s="202"/>
      <c r="AR7" s="146"/>
      <c r="AS7" s="149"/>
      <c r="AT7" s="184"/>
    </row>
    <row r="8" spans="2:46" ht="16.5" customHeight="1">
      <c r="B8" s="215" t="s">
        <v>74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5"/>
      <c r="O8" s="176"/>
      <c r="P8" s="176"/>
      <c r="Q8" s="176"/>
      <c r="R8" s="211" t="s">
        <v>58</v>
      </c>
      <c r="S8" s="211"/>
      <c r="T8" s="211"/>
      <c r="U8" s="185"/>
      <c r="V8" s="186"/>
      <c r="W8" s="187"/>
      <c r="Y8" s="215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5"/>
      <c r="AL8" s="176"/>
      <c r="AM8" s="176"/>
      <c r="AN8" s="176"/>
      <c r="AO8" s="202" t="s">
        <v>58</v>
      </c>
      <c r="AP8" s="202"/>
      <c r="AQ8" s="202"/>
      <c r="AR8" s="146"/>
      <c r="AS8" s="149"/>
      <c r="AT8" s="184"/>
    </row>
    <row r="9" spans="2:46" ht="16.5" customHeight="1" thickBo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09"/>
      <c r="O9" s="210"/>
      <c r="P9" s="210"/>
      <c r="Q9" s="210"/>
      <c r="R9" s="234" t="s">
        <v>59</v>
      </c>
      <c r="S9" s="234"/>
      <c r="T9" s="234"/>
      <c r="U9" s="206"/>
      <c r="V9" s="207"/>
      <c r="W9" s="208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09"/>
      <c r="AL9" s="210"/>
      <c r="AM9" s="210"/>
      <c r="AN9" s="210"/>
      <c r="AO9" s="245" t="s">
        <v>59</v>
      </c>
      <c r="AP9" s="245"/>
      <c r="AQ9" s="245"/>
      <c r="AR9" s="246"/>
      <c r="AS9" s="247"/>
      <c r="AT9" s="24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4"/>
      <c r="V11" s="205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4"/>
      <c r="AS11" s="205"/>
      <c r="AT11" s="178"/>
    </row>
    <row r="12" spans="2:46" ht="15" customHeight="1">
      <c r="B12" s="165" t="s">
        <v>70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30</v>
      </c>
      <c r="L12" s="170" t="s">
        <v>55</v>
      </c>
      <c r="M12" s="171"/>
      <c r="N12" s="170" t="s">
        <v>65</v>
      </c>
      <c r="O12" s="172"/>
      <c r="P12" s="70"/>
      <c r="Q12" s="70"/>
      <c r="R12" s="70" t="s">
        <v>62</v>
      </c>
      <c r="S12" s="71"/>
      <c r="T12" s="72">
        <v>3</v>
      </c>
      <c r="U12" s="72">
        <v>4</v>
      </c>
      <c r="V12" s="54">
        <f>SUM(F13:F23)</f>
        <v>1</v>
      </c>
      <c r="W12" s="55">
        <f>U12/V12</f>
        <v>4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42024</v>
      </c>
      <c r="C13" s="30" t="s">
        <v>72</v>
      </c>
      <c r="D13" s="30"/>
      <c r="E13" s="30">
        <v>0</v>
      </c>
      <c r="F13" s="80">
        <v>1</v>
      </c>
      <c r="G13" s="32">
        <v>1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1</v>
      </c>
      <c r="K13" s="6">
        <f>E$4-J13</f>
        <v>29</v>
      </c>
      <c r="L13" s="7">
        <f t="shared" ref="L13:L23" si="1">IF(G13="",0,$T$12*(I13-F13-Q13))</f>
        <v>0</v>
      </c>
      <c r="M13" s="4">
        <f>G13</f>
        <v>1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42"/>
      <c r="U13" s="243"/>
      <c r="V13" s="243"/>
      <c r="W13" s="24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2"/>
      <c r="AR13" s="243"/>
      <c r="AS13" s="243"/>
      <c r="AT13" s="244"/>
    </row>
    <row r="14" spans="2:46" ht="15" customHeight="1">
      <c r="B14" s="29">
        <v>42025</v>
      </c>
      <c r="C14" s="30" t="s">
        <v>73</v>
      </c>
      <c r="D14" s="30"/>
      <c r="E14" s="30">
        <v>8</v>
      </c>
      <c r="F14" s="81">
        <v>0</v>
      </c>
      <c r="G14" s="32">
        <v>21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22</v>
      </c>
      <c r="K14" s="6">
        <f>E$4-J14</f>
        <v>8</v>
      </c>
      <c r="L14" s="7">
        <f t="shared" si="1"/>
        <v>24</v>
      </c>
      <c r="M14" s="4">
        <f t="shared" ref="M14:M23" si="4">G14</f>
        <v>21</v>
      </c>
      <c r="N14" s="109">
        <f t="shared" ref="N14:N23" si="5">IF(L14=0,"",(M14/L14))</f>
        <v>0.875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42025</v>
      </c>
      <c r="C15" s="30" t="s">
        <v>72</v>
      </c>
      <c r="D15" s="30"/>
      <c r="E15" s="30">
        <v>2.5</v>
      </c>
      <c r="F15" s="81">
        <v>0</v>
      </c>
      <c r="G15" s="32">
        <v>8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30</v>
      </c>
      <c r="K15" s="6">
        <f>E$4-J15</f>
        <v>0</v>
      </c>
      <c r="L15" s="7">
        <f t="shared" si="1"/>
        <v>7.5</v>
      </c>
      <c r="M15" s="4">
        <f t="shared" si="4"/>
        <v>8</v>
      </c>
      <c r="N15" s="109">
        <f t="shared" si="5"/>
        <v>1.0666666666666667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4"/>
      <c r="AR22" s="115"/>
      <c r="AS22" s="115"/>
      <c r="AT22" s="116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4"/>
      <c r="AR23" s="115"/>
      <c r="AS23" s="115"/>
      <c r="AT23" s="116"/>
    </row>
    <row r="24" spans="2:46" ht="15" customHeight="1">
      <c r="B24" s="124" t="s">
        <v>20</v>
      </c>
      <c r="C24" s="125"/>
      <c r="D24" s="52"/>
      <c r="E24" s="62">
        <f>SUM(E13:E23)</f>
        <v>10.5</v>
      </c>
      <c r="F24" s="62">
        <f>SUM(F13:F23)</f>
        <v>1</v>
      </c>
      <c r="G24" s="62">
        <f>SUM(G13:G23)</f>
        <v>30</v>
      </c>
      <c r="H24" s="84"/>
      <c r="I24" s="62">
        <f t="shared" si="0"/>
        <v>11.5</v>
      </c>
      <c r="J24" s="85">
        <f>J23</f>
        <v>30</v>
      </c>
      <c r="K24" s="85">
        <f t="shared" si="8"/>
        <v>0</v>
      </c>
      <c r="L24" s="86">
        <f>SUM(L13:L23)</f>
        <v>31.5</v>
      </c>
      <c r="M24" s="84">
        <f>SUM(M13:M23)</f>
        <v>30</v>
      </c>
      <c r="N24" s="122">
        <f>SUM(M24/L24)</f>
        <v>0.95238095238095233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66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9" t="s">
        <v>37</v>
      </c>
      <c r="Z25" s="250"/>
      <c r="AA25" s="250"/>
      <c r="AB25" s="250"/>
      <c r="AC25" s="250"/>
      <c r="AD25" s="251"/>
      <c r="AE25" s="251"/>
      <c r="AF25" s="251"/>
      <c r="AG25" s="251"/>
      <c r="AH25" s="251"/>
      <c r="AI25" s="250"/>
      <c r="AJ25" s="250"/>
      <c r="AK25" s="250"/>
      <c r="AL25" s="250"/>
      <c r="AM25" s="250"/>
      <c r="AN25" s="250"/>
      <c r="AO25" s="250"/>
      <c r="AP25" s="250"/>
      <c r="AQ25" s="251"/>
      <c r="AR25" s="251"/>
      <c r="AS25" s="251"/>
      <c r="AT25" s="252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70" t="s">
        <v>55</v>
      </c>
      <c r="M26" s="171"/>
      <c r="N26" s="170"/>
      <c r="O26" s="172"/>
      <c r="P26" s="70"/>
      <c r="Q26" s="70"/>
      <c r="R26" s="70" t="s">
        <v>63</v>
      </c>
      <c r="S26" s="71"/>
      <c r="T26" s="73"/>
      <c r="U26" s="74">
        <v>2</v>
      </c>
      <c r="V26" s="56">
        <f>SUM(F27:F37)</f>
        <v>1</v>
      </c>
      <c r="W26" s="57">
        <f>U26/V26</f>
        <v>2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42025</v>
      </c>
      <c r="C27" s="60" t="s">
        <v>72</v>
      </c>
      <c r="D27" s="8"/>
      <c r="E27" s="30">
        <v>3</v>
      </c>
      <c r="F27" s="31">
        <v>1</v>
      </c>
      <c r="G27" s="32">
        <v>7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7</v>
      </c>
      <c r="K27" s="6">
        <f>E$4-J27</f>
        <v>23</v>
      </c>
      <c r="L27" s="7">
        <f t="shared" ref="L27:L37" si="24">IF(G27="",0,T$26*(I27-F27-Q27))</f>
        <v>0</v>
      </c>
      <c r="M27" s="4">
        <f>G27</f>
        <v>7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>
        <v>42026</v>
      </c>
      <c r="C28" s="60" t="s">
        <v>73</v>
      </c>
      <c r="D28" s="8"/>
      <c r="E28" s="30">
        <v>8</v>
      </c>
      <c r="F28" s="34">
        <v>0</v>
      </c>
      <c r="G28" s="32">
        <v>20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27</v>
      </c>
      <c r="K28" s="6">
        <f>E$4-J28</f>
        <v>3</v>
      </c>
      <c r="L28" s="7">
        <f t="shared" si="24"/>
        <v>0</v>
      </c>
      <c r="M28" s="4">
        <f t="shared" ref="M28:M37" si="27">G28</f>
        <v>20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>
        <v>42026</v>
      </c>
      <c r="C29" s="60" t="s">
        <v>72</v>
      </c>
      <c r="D29" s="58"/>
      <c r="E29" s="58">
        <v>2</v>
      </c>
      <c r="F29" s="58">
        <v>0</v>
      </c>
      <c r="G29" s="10">
        <v>3</v>
      </c>
      <c r="H29" s="4"/>
      <c r="I29" s="7">
        <f t="shared" ref="I29:I31" si="31">IF(G29="","",(SUM(E29+F29+Q29)))</f>
        <v>2</v>
      </c>
      <c r="J29" s="6">
        <f>SUM(G$26:G29)</f>
        <v>30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3</v>
      </c>
      <c r="N29" s="109" t="str">
        <f t="shared" ref="N29:N31" si="35">IF(L29=0,"",(M29/L29))</f>
        <v/>
      </c>
      <c r="O29" s="110"/>
      <c r="P29" s="33"/>
      <c r="Q29" s="58">
        <v>0</v>
      </c>
      <c r="R29" s="58">
        <v>0</v>
      </c>
      <c r="S29" s="58">
        <v>0</v>
      </c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13</v>
      </c>
      <c r="F38" s="63">
        <f t="shared" si="47"/>
        <v>1</v>
      </c>
      <c r="G38" s="63">
        <f>SUM(G27:G37)</f>
        <v>30</v>
      </c>
      <c r="H38" s="84"/>
      <c r="I38" s="86">
        <f t="shared" ref="I38" si="48">IF(G38="","",(SUM(E38+F38+Q38)))</f>
        <v>14</v>
      </c>
      <c r="J38" s="85">
        <f>J37</f>
        <v>30</v>
      </c>
      <c r="K38" s="85">
        <f t="shared" si="45"/>
        <v>0</v>
      </c>
      <c r="L38" s="86">
        <f>SUM(L27:L37)</f>
        <v>0</v>
      </c>
      <c r="M38" s="84">
        <f>SUM(M27:M37)</f>
        <v>30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67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70" t="s">
        <v>55</v>
      </c>
      <c r="M40" s="171"/>
      <c r="N40" s="170"/>
      <c r="O40" s="172"/>
      <c r="P40" s="70"/>
      <c r="Q40" s="70"/>
      <c r="R40" s="70" t="s">
        <v>64</v>
      </c>
      <c r="S40" s="71"/>
      <c r="T40" s="75"/>
      <c r="U40" s="74"/>
      <c r="V40" s="56">
        <f>SUM(F41:F51)</f>
        <v>1.5</v>
      </c>
      <c r="W40" s="57">
        <f>U40/V40</f>
        <v>0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42044</v>
      </c>
      <c r="C41" s="37" t="s">
        <v>72</v>
      </c>
      <c r="D41" s="30"/>
      <c r="E41" s="30">
        <v>2.5</v>
      </c>
      <c r="F41" s="31">
        <v>1.5</v>
      </c>
      <c r="G41" s="32">
        <v>6</v>
      </c>
      <c r="H41" s="4" t="e">
        <f>IF(G41="","",(IF(#REF!=0,"",(#REF!*G41*#REF!))))</f>
        <v>#REF!</v>
      </c>
      <c r="I41" s="5">
        <f t="shared" ref="I41:I51" si="51">IF(G41="","",(SUM(E41+F41+Q41)))</f>
        <v>4</v>
      </c>
      <c r="J41" s="6">
        <f>SUM(G$40:G41)</f>
        <v>6</v>
      </c>
      <c r="K41" s="6">
        <f>E$4-J41</f>
        <v>24</v>
      </c>
      <c r="L41" s="7">
        <f t="shared" ref="L41:L51" si="52">IF(G41="",0,T$26*(I41-F41-Q41))</f>
        <v>0</v>
      </c>
      <c r="M41" s="4">
        <f>G41</f>
        <v>6</v>
      </c>
      <c r="N41" s="109" t="str">
        <f>IF(L41=0,"",(M41/L41))</f>
        <v/>
      </c>
      <c r="O41" s="110"/>
      <c r="P41" s="33"/>
      <c r="Q41" s="30">
        <v>0</v>
      </c>
      <c r="R41" s="30">
        <v>0</v>
      </c>
      <c r="S41" s="30">
        <v>0</v>
      </c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>
      <c r="B42" s="29">
        <v>42044</v>
      </c>
      <c r="C42" s="37" t="s">
        <v>76</v>
      </c>
      <c r="D42" s="30"/>
      <c r="E42" s="30">
        <v>6</v>
      </c>
      <c r="F42" s="34">
        <v>0</v>
      </c>
      <c r="G42" s="32">
        <v>16</v>
      </c>
      <c r="H42" s="4" t="e">
        <f>IF(G42="","",(IF(#REF!=0,"",(#REF!*G42*#REF!))))</f>
        <v>#REF!</v>
      </c>
      <c r="I42" s="5">
        <f t="shared" si="51"/>
        <v>6</v>
      </c>
      <c r="J42" s="6">
        <f>SUM(G$40:G42)</f>
        <v>22</v>
      </c>
      <c r="K42" s="6">
        <f>E$4-J42</f>
        <v>8</v>
      </c>
      <c r="L42" s="7">
        <f t="shared" si="52"/>
        <v>0</v>
      </c>
      <c r="M42" s="4">
        <f t="shared" ref="M42:M51" si="55">G42</f>
        <v>16</v>
      </c>
      <c r="N42" s="109" t="str">
        <f t="shared" ref="N42:N51" si="56">IF(L42=0,"",(M42/L42))</f>
        <v/>
      </c>
      <c r="O42" s="110"/>
      <c r="P42" s="33"/>
      <c r="Q42" s="30">
        <v>0</v>
      </c>
      <c r="R42" s="30">
        <v>0</v>
      </c>
      <c r="S42" s="30">
        <v>0</v>
      </c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>
      <c r="B43" s="29">
        <v>42045</v>
      </c>
      <c r="C43" s="37" t="s">
        <v>73</v>
      </c>
      <c r="D43" s="30"/>
      <c r="E43" s="30">
        <v>3.5</v>
      </c>
      <c r="F43" s="30">
        <v>0</v>
      </c>
      <c r="G43" s="32">
        <v>8</v>
      </c>
      <c r="H43" s="4"/>
      <c r="I43" s="5">
        <f t="shared" ref="I43:I45" si="59">IF(G43="","",(SUM(E43+F43+Q43)))</f>
        <v>3.5</v>
      </c>
      <c r="J43" s="6">
        <f>SUM(G$40:G43)</f>
        <v>30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8</v>
      </c>
      <c r="N43" s="109" t="str">
        <f t="shared" ref="N43:N45" si="63">IF(L43=0,"",(M43/L43))</f>
        <v/>
      </c>
      <c r="O43" s="110"/>
      <c r="P43" s="33"/>
      <c r="Q43" s="30">
        <v>0</v>
      </c>
      <c r="R43" s="30">
        <v>0</v>
      </c>
      <c r="S43" s="30">
        <v>0</v>
      </c>
      <c r="T43" s="111" t="s">
        <v>77</v>
      </c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30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4" t="s">
        <v>78</v>
      </c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>
      <c r="B52" s="124" t="s">
        <v>20</v>
      </c>
      <c r="C52" s="125"/>
      <c r="D52" s="53"/>
      <c r="E52" s="63">
        <f>SUM(E41:E51)</f>
        <v>12</v>
      </c>
      <c r="F52" s="63">
        <f>SUM(F41:F51)</f>
        <v>1.5</v>
      </c>
      <c r="G52" s="63">
        <f>SUM(G41:G51)</f>
        <v>30</v>
      </c>
      <c r="H52" s="84" t="e">
        <f>IF(G52="","",(IF(#REF!=0,"",(#REF!*G52*#REF!))))</f>
        <v>#REF!</v>
      </c>
      <c r="I52" s="86">
        <f t="shared" ref="I52" si="73">IF(G52="","",(SUM(E52+F52+Q52)))</f>
        <v>13.5</v>
      </c>
      <c r="J52" s="85">
        <f>J51</f>
        <v>30</v>
      </c>
      <c r="K52" s="85">
        <f t="shared" si="67"/>
        <v>0</v>
      </c>
      <c r="L52" s="86">
        <f>SUM(L41:L51)</f>
        <v>0</v>
      </c>
      <c r="M52" s="84">
        <f>SUM(M41:M51)</f>
        <v>30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9" t="s">
        <v>68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30</v>
      </c>
      <c r="G56" s="127"/>
      <c r="H56" s="2"/>
      <c r="I56" s="43">
        <v>1</v>
      </c>
      <c r="J56" s="233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8"/>
      <c r="P56" s="117"/>
      <c r="Q56" s="117"/>
      <c r="R56" s="117"/>
      <c r="S56" s="117"/>
      <c r="T56" s="117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3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8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3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3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30</v>
      </c>
      <c r="G58" s="127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30</v>
      </c>
      <c r="G59" s="127"/>
      <c r="H59" s="2"/>
      <c r="I59" s="43">
        <v>4</v>
      </c>
      <c r="J59" s="103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3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30</v>
      </c>
      <c r="G60" s="228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2015-02-18T18:27:41Z</dcterms:modified>
</cp:coreProperties>
</file>