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43" l="1"/>
  <c r="N29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<sst xmlns="http://schemas.openxmlformats.org/spreadsheetml/2006/main" count="152" uniqueCount="78">
  <si>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</si>
  <si>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</si>
  <si>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</si>
  <si>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</si>
  <si>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</si>
  <si>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</si>
  <si>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</si>
  <si>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</si>
  <si>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</si>
  <si>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</si>
  <si>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</si>
  <si>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</si>
  <si>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</si>
  <si>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</si>
  <si>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</si>
  <si>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</si>
  <si>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</si>
  <si>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</si>
  <si>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</si>
  <si>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</si>
  <si>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</si>
  <si>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</si>
  <si>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</si>
  <si>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</si>
  <si>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</si>
  <si>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</si>
  <si>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</si>
  <si>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</si>
  <si>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</si>
  <si>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</si>
  <si>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</si>
  <si>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</si>
  <si>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</si>
  <si>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</si>
  <si>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</si>
  <si>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</si>
  <si>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</si>
  <si>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</si>
  <si>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</si>
  <si>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</si>
  <si>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</si>
  <si>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</si>
  <si>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</si>
  <si>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</si>
  <si>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</si>
  <si>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</si>
  <si>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</si>
  <si>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</si>
  <si>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</si>
  <si>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</si>
  <si>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</si>
  <si>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</si>
  <si>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</si>
  <si>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</si>
  <si>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</si>
  <si>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</si>
  <si>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</si>
  <si>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</si>
  <si>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</si>
  <si>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</si>
  <si>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</si>
  <si>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103147-1</t>
  </si>
  <si>
    <t>100046-999</t>
  </si>
  <si>
    <t>B</t>
  </si>
  <si>
    <t>C</t>
  </si>
  <si>
    <t>A</t>
  </si>
  <si>
    <t>D</t>
  </si>
  <si>
    <t>4th Operation</t>
  </si>
  <si>
    <t xml:space="preserve">Routing:       HOLD IN CNC AREA FOR 2ND OP </t>
  </si>
  <si>
    <t>Routing:  HOLD IN CNC AREA FOR 3RD OP</t>
  </si>
  <si>
    <t>Machine #  T42</t>
  </si>
  <si>
    <t>JO</t>
  </si>
  <si>
    <t>BJ</t>
  </si>
  <si>
    <t>16 MIN</t>
  </si>
  <si>
    <t>Machine # T42</t>
  </si>
  <si>
    <t>MR 11/10/14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</si>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</sst>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C21" sqref="C21"/>
    </sheetView>
  </sheetViews>
  <sheetFormatPr defaultRowHeight="15"/>
  <cols>
    <col min="1" max="1" width="2.7109375" style="1" hidden="1" customWidth="1"/>
    <col min="2" max="2" width="9.28515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5"/>
      <c r="D2" s="21"/>
      <c r="E2" s="227" t="s">
        <v>61</v>
      </c>
      <c r="F2" s="228"/>
      <c r="G2" s="229"/>
      <c r="H2" s="22"/>
      <c r="I2" s="2"/>
      <c r="J2" s="204" t="s">
        <v>0</v>
      </c>
      <c r="K2" s="230"/>
      <c r="L2" s="23"/>
      <c r="M2" s="22"/>
      <c r="N2" s="22"/>
      <c r="O2" s="22"/>
      <c r="P2" s="22"/>
      <c r="Q2" s="22"/>
      <c r="R2" s="231" t="s">
        <v>45</v>
      </c>
      <c r="S2" s="208"/>
      <c r="T2" s="209"/>
      <c r="U2" s="204"/>
      <c r="V2" s="205"/>
      <c r="W2" s="206"/>
      <c r="Y2" s="226" t="s">
        <v>24</v>
      </c>
      <c r="Z2" s="205"/>
      <c r="AA2" s="96"/>
      <c r="AB2" s="227" t="s">
        <v>61</v>
      </c>
      <c r="AC2" s="228"/>
      <c r="AD2" s="229"/>
      <c r="AE2" s="22"/>
      <c r="AF2" s="2"/>
      <c r="AG2" s="204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8"/>
      <c r="AQ2" s="209"/>
      <c r="AR2" s="204"/>
      <c r="AS2" s="205"/>
      <c r="AT2" s="206"/>
    </row>
    <row r="3" spans="2:46" ht="19.5" customHeight="1">
      <c r="B3" s="226" t="s">
        <v>22</v>
      </c>
      <c r="C3" s="205"/>
      <c r="D3" s="24"/>
      <c r="E3" s="227">
        <v>352462</v>
      </c>
      <c r="F3" s="228"/>
      <c r="G3" s="229"/>
      <c r="H3" s="22"/>
      <c r="I3" s="25"/>
      <c r="J3" s="204" t="s">
        <v>25</v>
      </c>
      <c r="K3" s="230"/>
      <c r="L3" s="204" t="s">
        <v>62</v>
      </c>
      <c r="M3" s="205"/>
      <c r="N3" s="205"/>
      <c r="O3" s="230"/>
      <c r="P3" s="22"/>
      <c r="Q3" s="22"/>
      <c r="R3" s="232"/>
      <c r="S3" s="233"/>
      <c r="T3" s="234"/>
      <c r="U3" s="204"/>
      <c r="V3" s="205"/>
      <c r="W3" s="206"/>
      <c r="Y3" s="226" t="s">
        <v>22</v>
      </c>
      <c r="Z3" s="205"/>
      <c r="AA3" s="95"/>
      <c r="AB3" s="227"/>
      <c r="AC3" s="228"/>
      <c r="AD3" s="229"/>
      <c r="AE3" s="22"/>
      <c r="AF3" s="25"/>
      <c r="AG3" s="204" t="s">
        <v>25</v>
      </c>
      <c r="AH3" s="230"/>
      <c r="AI3" s="204" t="s">
        <v>62</v>
      </c>
      <c r="AJ3" s="205"/>
      <c r="AK3" s="205"/>
      <c r="AL3" s="230"/>
      <c r="AM3" s="22"/>
      <c r="AN3" s="22"/>
      <c r="AO3" s="232"/>
      <c r="AP3" s="233"/>
      <c r="AQ3" s="234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1">
        <v>21</v>
      </c>
      <c r="F4" s="208"/>
      <c r="G4" s="209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89"/>
      <c r="T4" s="236"/>
      <c r="U4" s="237"/>
      <c r="V4" s="237"/>
      <c r="W4" s="238"/>
      <c r="Y4" s="207" t="s">
        <v>23</v>
      </c>
      <c r="Z4" s="209"/>
      <c r="AA4" s="95"/>
      <c r="AB4" s="231"/>
      <c r="AC4" s="208"/>
      <c r="AD4" s="209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89"/>
      <c r="AQ4" s="236"/>
      <c r="AR4" s="237"/>
      <c r="AS4" s="237"/>
      <c r="AT4" s="238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13" t="s">
        <v>57</v>
      </c>
      <c r="S7" s="213"/>
      <c r="T7" s="213"/>
      <c r="U7" s="243" t="s">
        <v>75</v>
      </c>
      <c r="V7" s="244"/>
      <c r="W7" s="245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67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13" t="s">
        <v>58</v>
      </c>
      <c r="S8" s="213"/>
      <c r="T8" s="213"/>
      <c r="U8" s="243" t="s">
        <v>75</v>
      </c>
      <c r="V8" s="244"/>
      <c r="W8" s="245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13"/>
      <c r="AP8" s="213"/>
      <c r="AQ8" s="21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4"/>
      <c r="O9" s="215"/>
      <c r="P9" s="215"/>
      <c r="Q9" s="215"/>
      <c r="R9" s="241" t="s">
        <v>59</v>
      </c>
      <c r="S9" s="241"/>
      <c r="T9" s="241"/>
      <c r="U9" s="217"/>
      <c r="V9" s="218"/>
      <c r="W9" s="219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4"/>
      <c r="AL9" s="215"/>
      <c r="AM9" s="215"/>
      <c r="AN9" s="215"/>
      <c r="AO9" s="216"/>
      <c r="AP9" s="216"/>
      <c r="AQ9" s="216"/>
      <c r="AR9" s="217"/>
      <c r="AS9" s="218"/>
      <c r="AT9" s="219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20" t="s">
        <v>19</v>
      </c>
      <c r="V10" s="185" t="s">
        <v>28</v>
      </c>
      <c r="W10" s="223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20" t="s">
        <v>19</v>
      </c>
      <c r="AS10" s="185" t="s">
        <v>28</v>
      </c>
      <c r="AT10" s="223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1"/>
      <c r="V11" s="222"/>
      <c r="W11" s="224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1"/>
      <c r="AS11" s="222"/>
      <c r="AT11" s="224"/>
    </row>
    <row r="12" spans="2:46" ht="15" customHeight="1">
      <c r="B12" s="151" t="s">
        <v>70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21</v>
      </c>
      <c r="L12" s="154" t="s">
        <v>55</v>
      </c>
      <c r="M12" s="155"/>
      <c r="N12" s="154" t="s">
        <v>73</v>
      </c>
      <c r="O12" s="156"/>
      <c r="P12" s="70"/>
      <c r="Q12" s="70"/>
      <c r="R12" s="70" t="s">
        <v>65</v>
      </c>
      <c r="S12" s="71"/>
      <c r="T12" s="72">
        <v>3</v>
      </c>
      <c r="U12" s="72">
        <v>4</v>
      </c>
      <c r="V12" s="54">
        <f>SUM(F13:F23)</f>
        <v>2.5</v>
      </c>
      <c r="W12" s="55">
        <f>U12/V12</f>
        <v>1.6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 t="s">
        <v>66</v>
      </c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41949</v>
      </c>
      <c r="C13" s="30" t="s">
        <v>71</v>
      </c>
      <c r="D13" s="30"/>
      <c r="E13" s="30">
        <v>3</v>
      </c>
      <c r="F13" s="80">
        <v>2.5</v>
      </c>
      <c r="G13" s="32">
        <v>5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5</v>
      </c>
      <c r="K13" s="6">
        <f>E$4-J13</f>
        <v>16</v>
      </c>
      <c r="L13" s="7">
        <f t="shared" ref="L13:L23" si="1">IF(G13="",0,$T$12*(I13-F13-Q13))</f>
        <v>9</v>
      </c>
      <c r="M13" s="4">
        <f>G13</f>
        <v>5</v>
      </c>
      <c r="N13" s="135">
        <f>IF(L13=0,"",(M13/L13))</f>
        <v>0.55555555555555558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41950</v>
      </c>
      <c r="C14" s="30" t="s">
        <v>72</v>
      </c>
      <c r="D14" s="30"/>
      <c r="E14" s="30">
        <v>8</v>
      </c>
      <c r="F14" s="81">
        <v>0</v>
      </c>
      <c r="G14" s="32">
        <v>13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18</v>
      </c>
      <c r="K14" s="6">
        <f>E$4-J14</f>
        <v>3</v>
      </c>
      <c r="L14" s="7">
        <f t="shared" si="1"/>
        <v>24</v>
      </c>
      <c r="M14" s="4">
        <f t="shared" ref="M14:M23" si="4">G14</f>
        <v>13</v>
      </c>
      <c r="N14" s="135">
        <f t="shared" ref="N14:N23" si="5">IF(L14=0,"",(M14/L14))</f>
        <v>0.54166666666666663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41950</v>
      </c>
      <c r="C15" s="30" t="s">
        <v>71</v>
      </c>
      <c r="D15" s="30"/>
      <c r="E15" s="30">
        <v>1.5</v>
      </c>
      <c r="F15" s="81">
        <v>0</v>
      </c>
      <c r="G15" s="32">
        <v>3</v>
      </c>
      <c r="H15" s="4" t="e">
        <f>IF(G15="","",(IF(#REF!=0,"",(#REF!*G15*#REF!))))</f>
        <v>#REF!</v>
      </c>
      <c r="I15" s="5">
        <f t="shared" si="0"/>
        <v>1.5</v>
      </c>
      <c r="J15" s="6">
        <f>SUM(G$12:G15)</f>
        <v>21</v>
      </c>
      <c r="K15" s="6">
        <f>E$4-J15</f>
        <v>0</v>
      </c>
      <c r="L15" s="7">
        <f t="shared" si="1"/>
        <v>4.5</v>
      </c>
      <c r="M15" s="4">
        <f t="shared" si="4"/>
        <v>3</v>
      </c>
      <c r="N15" s="135">
        <f t="shared" si="5"/>
        <v>0.66666666666666663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21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21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21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21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21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12.5</v>
      </c>
      <c r="F24" s="62">
        <f>SUM(F13:F23)</f>
        <v>2.5</v>
      </c>
      <c r="G24" s="62">
        <f>SUM(G13:G23)</f>
        <v>21</v>
      </c>
      <c r="H24" s="84"/>
      <c r="I24" s="62">
        <f t="shared" si="0"/>
        <v>15</v>
      </c>
      <c r="J24" s="85">
        <f>J23</f>
        <v>21</v>
      </c>
      <c r="K24" s="85">
        <f t="shared" si="8"/>
        <v>0</v>
      </c>
      <c r="L24" s="86">
        <f>SUM(L13:L23)</f>
        <v>37.5</v>
      </c>
      <c r="M24" s="84">
        <f>SUM(M13:M23)</f>
        <v>21</v>
      </c>
      <c r="N24" s="142">
        <f>SUM(M24/L24)</f>
        <v>0.56000000000000005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6" t="s">
        <v>68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8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74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21</v>
      </c>
      <c r="L26" s="154" t="s">
        <v>55</v>
      </c>
      <c r="M26" s="155"/>
      <c r="N26" s="154" t="s">
        <v>73</v>
      </c>
      <c r="O26" s="156"/>
      <c r="P26" s="70"/>
      <c r="Q26" s="70"/>
      <c r="R26" s="70" t="s">
        <v>63</v>
      </c>
      <c r="S26" s="71"/>
      <c r="T26" s="73">
        <v>3</v>
      </c>
      <c r="U26" s="74">
        <v>4</v>
      </c>
      <c r="V26" s="56">
        <f>SUM(F27:F37)</f>
        <v>1</v>
      </c>
      <c r="W26" s="57">
        <f>U26/V26</f>
        <v>4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41951</v>
      </c>
      <c r="C27" s="60" t="s">
        <v>71</v>
      </c>
      <c r="D27" s="8"/>
      <c r="E27" s="34">
        <v>1</v>
      </c>
      <c r="F27" s="31">
        <v>1</v>
      </c>
      <c r="G27" s="32">
        <v>2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2</v>
      </c>
      <c r="K27" s="6">
        <f>E$4-J27</f>
        <v>19</v>
      </c>
      <c r="L27" s="7">
        <f t="shared" ref="L27:L37" si="24">IF(G27="",0,T$26*(I27-F27-Q27))</f>
        <v>3</v>
      </c>
      <c r="M27" s="4">
        <f>G27</f>
        <v>2</v>
      </c>
      <c r="N27" s="135">
        <f>IF(L27=0,"",(M27/L27))</f>
        <v>0.66666666666666663</v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41953</v>
      </c>
      <c r="C28" s="60" t="s">
        <v>72</v>
      </c>
      <c r="D28" s="8"/>
      <c r="E28" s="30">
        <v>8</v>
      </c>
      <c r="F28" s="34">
        <v>0</v>
      </c>
      <c r="G28" s="32">
        <v>8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10</v>
      </c>
      <c r="K28" s="6">
        <f>E$4-J28</f>
        <v>11</v>
      </c>
      <c r="L28" s="7">
        <f t="shared" si="24"/>
        <v>24</v>
      </c>
      <c r="M28" s="4">
        <f t="shared" ref="M28:M37" si="27">G28</f>
        <v>8</v>
      </c>
      <c r="N28" s="135">
        <f t="shared" ref="N28:N37" si="28">IF(L28=0,"",(M28/L28))</f>
        <v>0.33333333333333331</v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41953</v>
      </c>
      <c r="C29" s="60" t="s">
        <v>71</v>
      </c>
      <c r="D29" s="58"/>
      <c r="E29" s="58">
        <v>4</v>
      </c>
      <c r="F29" s="58">
        <v>0</v>
      </c>
      <c r="G29" s="10">
        <v>11</v>
      </c>
      <c r="H29" s="4"/>
      <c r="I29" s="7">
        <f t="shared" ref="I29:I31" si="31">IF(G29="","",(SUM(E29+F29+Q29)))</f>
        <v>4</v>
      </c>
      <c r="J29" s="6">
        <f>SUM(G$26:G29)</f>
        <v>21</v>
      </c>
      <c r="K29" s="6">
        <f t="shared" ref="K29:K31" si="32">E$4-J29</f>
        <v>0</v>
      </c>
      <c r="L29" s="7">
        <f t="shared" ref="L29:L31" si="33">IF(G29="",0,T$26*(I29-F29-Q29))</f>
        <v>12</v>
      </c>
      <c r="M29" s="4">
        <f t="shared" ref="M29:M31" si="34">G29</f>
        <v>11</v>
      </c>
      <c r="N29" s="135">
        <f t="shared" ref="N29:N31" si="35">IF(L29=0,"",(M29/L29))</f>
        <v>0.91666666666666663</v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21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21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21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21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21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21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21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21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13</v>
      </c>
      <c r="F38" s="63">
        <f t="shared" si="47"/>
        <v>1</v>
      </c>
      <c r="G38" s="63">
        <f>SUM(G27:G37)</f>
        <v>21</v>
      </c>
      <c r="H38" s="84"/>
      <c r="I38" s="86">
        <f t="shared" ref="I38" si="48">IF(G38="","",(SUM(E38+F38+Q38)))</f>
        <v>14</v>
      </c>
      <c r="J38" s="85">
        <f>J37</f>
        <v>21</v>
      </c>
      <c r="K38" s="85">
        <f t="shared" si="45"/>
        <v>0</v>
      </c>
      <c r="L38" s="86">
        <f>SUM(L27:L37)</f>
        <v>39</v>
      </c>
      <c r="M38" s="84">
        <f>SUM(M27:M37)</f>
        <v>21</v>
      </c>
      <c r="N38" s="142">
        <f>SUM(M38/L38)</f>
        <v>0.53846153846153844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74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21</v>
      </c>
      <c r="L40" s="154" t="s">
        <v>55</v>
      </c>
      <c r="M40" s="155"/>
      <c r="N40" s="154"/>
      <c r="O40" s="156"/>
      <c r="P40" s="70"/>
      <c r="Q40" s="70"/>
      <c r="R40" s="70" t="s">
        <v>64</v>
      </c>
      <c r="S40" s="71"/>
      <c r="T40" s="75"/>
      <c r="U40" s="74"/>
      <c r="V40" s="56">
        <f>SUM(F41:F51)</f>
        <v>2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41953</v>
      </c>
      <c r="C41" s="37" t="s">
        <v>71</v>
      </c>
      <c r="D41" s="30"/>
      <c r="E41" s="30">
        <v>0</v>
      </c>
      <c r="F41" s="31">
        <v>2</v>
      </c>
      <c r="G41" s="32">
        <v>0</v>
      </c>
      <c r="H41" s="4" t="e">
        <f>IF(G41="","",(IF(#REF!=0,"",(#REF!*G41*#REF!))))</f>
        <v>#REF!</v>
      </c>
      <c r="I41" s="5">
        <f t="shared" ref="I41:I51" si="51">IF(G41="","",(SUM(E41+F41+Q41)))</f>
        <v>2</v>
      </c>
      <c r="J41" s="6">
        <f>SUM(G$40:G41)</f>
        <v>0</v>
      </c>
      <c r="K41" s="6">
        <f>E$4-J41</f>
        <v>21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41954</v>
      </c>
      <c r="C42" s="37" t="s">
        <v>72</v>
      </c>
      <c r="D42" s="30"/>
      <c r="E42" s="30">
        <v>3.5</v>
      </c>
      <c r="F42" s="34">
        <v>0</v>
      </c>
      <c r="G42" s="32">
        <v>18</v>
      </c>
      <c r="H42" s="4" t="e">
        <f>IF(G42="","",(IF(#REF!=0,"",(#REF!*G42*#REF!))))</f>
        <v>#REF!</v>
      </c>
      <c r="I42" s="5">
        <f t="shared" si="51"/>
        <v>3.5</v>
      </c>
      <c r="J42" s="6">
        <f>SUM(G$40:G42)</f>
        <v>18</v>
      </c>
      <c r="K42" s="6">
        <f>E$4-J42</f>
        <v>3</v>
      </c>
      <c r="L42" s="7">
        <f t="shared" si="52"/>
        <v>10.5</v>
      </c>
      <c r="M42" s="4">
        <f t="shared" ref="M42:M51" si="55">G42</f>
        <v>18</v>
      </c>
      <c r="N42" s="135">
        <f t="shared" ref="N42:N51" si="56">IF(L42=0,"",(M42/L42))</f>
        <v>1.7142857142857142</v>
      </c>
      <c r="O42" s="136"/>
      <c r="P42" s="33"/>
      <c r="Q42" s="30">
        <v>0</v>
      </c>
      <c r="R42" s="30">
        <v>0</v>
      </c>
      <c r="S42" s="30">
        <v>0</v>
      </c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>
        <v>41954</v>
      </c>
      <c r="C43" s="37" t="s">
        <v>71</v>
      </c>
      <c r="D43" s="30"/>
      <c r="E43" s="30">
        <v>1</v>
      </c>
      <c r="F43" s="30">
        <v>0</v>
      </c>
      <c r="G43" s="32">
        <v>3</v>
      </c>
      <c r="H43" s="4"/>
      <c r="I43" s="5">
        <f t="shared" ref="I43:I45" si="59">IF(G43="","",(SUM(E43+F43+Q43)))</f>
        <v>1</v>
      </c>
      <c r="J43" s="6">
        <f>SUM(G$40:G43)</f>
        <v>21</v>
      </c>
      <c r="K43" s="6">
        <f t="shared" ref="K43:K45" si="60">E$4-J43</f>
        <v>0</v>
      </c>
      <c r="L43" s="7">
        <f t="shared" ref="L43:L45" si="61">IF(G43="",0,T$26*(I43-F43-Q43))</f>
        <v>3</v>
      </c>
      <c r="M43" s="4">
        <f t="shared" ref="M43:M45" si="62">G43</f>
        <v>3</v>
      </c>
      <c r="N43" s="135">
        <f t="shared" ref="N43:N45" si="63">IF(L43=0,"",(M43/L43))</f>
        <v>1</v>
      </c>
      <c r="O43" s="136"/>
      <c r="P43" s="33"/>
      <c r="Q43" s="30">
        <v>0</v>
      </c>
      <c r="R43" s="30">
        <v>0</v>
      </c>
      <c r="S43" s="30">
        <v>0</v>
      </c>
      <c r="T43" s="249" t="s">
        <v>76</v>
      </c>
      <c r="U43" s="250"/>
      <c r="V43" s="250"/>
      <c r="W43" s="25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21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 t="s">
        <v>77</v>
      </c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21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21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21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21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21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21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21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4.5</v>
      </c>
      <c r="F52" s="63">
        <f>SUM(F41:F51)</f>
        <v>2</v>
      </c>
      <c r="G52" s="63">
        <f>SUM(G41:G51)</f>
        <v>21</v>
      </c>
      <c r="H52" s="84" t="e">
        <f>IF(G52="","",(IF(#REF!=0,"",(#REF!*G52*#REF!))))</f>
        <v>#REF!</v>
      </c>
      <c r="I52" s="86">
        <f t="shared" ref="I52" si="73">IF(G52="","",(SUM(E52+F52+Q52)))</f>
        <v>6.5</v>
      </c>
      <c r="J52" s="85">
        <f>J51</f>
        <v>21</v>
      </c>
      <c r="K52" s="85">
        <f t="shared" si="67"/>
        <v>0</v>
      </c>
      <c r="L52" s="86">
        <f>SUM(L41:L51)</f>
        <v>13.5</v>
      </c>
      <c r="M52" s="84">
        <f>SUM(M41:M51)</f>
        <v>21</v>
      </c>
      <c r="N52" s="142">
        <f>SUM(M52/L52)</f>
        <v>1.5555555555555556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2"/>
      <c r="S56" s="115"/>
      <c r="T56" s="242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21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21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2014-11-22T20:32:31Z</dcterms:modified>
</cp:coreProperties>
</file>