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H37" i="1"/>
  <c r="AF38" i="1"/>
  <c r="AC59" i="1"/>
  <c r="AI24" i="1"/>
  <c r="AI38" i="1"/>
  <c r="AK38" i="1" s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<sst xmlns="http://schemas.openxmlformats.org/spreadsheetml/2006/main" count="150" uniqueCount="75">
  <si>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</si>
  <si>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</si>
  <si>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</si>
  <si>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</si>
  <si>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</si>
  <si>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</si>
  <si>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</si>
  <si>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</si>
  <si>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</si>
  <si>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</si>
  <si>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</si>
  <si>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</si>
  <si>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</si>
  <si>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</si>
  <si>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</si>
  <si>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</si>
  <si>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</si>
  <si>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</si>
  <si>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</si>
  <si>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</si>
  <si>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</si>
  <si>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</si>
  <si>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</si>
  <si>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</si>
  <si>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</si>
  <si>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</si>
  <si>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</si>
  <si>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</si>
  <si>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</si>
  <si>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</si>
  <si>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</si>
  <si>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</si>
  <si>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</si>
  <si>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</si>
  <si>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</si>
  <si>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</si>
  <si>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</si>
  <si>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</si>
  <si>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</si>
  <si>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</si>
  <si>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</si>
  <si>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</si>
  <si>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</si>
  <si>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</si>
  <si>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</si>
  <si>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</si>
  <si>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</si>
  <si>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</si>
  <si>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</si>
  <si>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</si>
  <si>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</si>
  <si>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</si>
  <si>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</si>
  <si>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</si>
  <si>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</si>
  <si>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</si>
  <si>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</si>
  <si>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</si>
  <si>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</si>
  <si>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</si>
  <si>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</si>
  <si>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103151-1</t>
  </si>
  <si>
    <t>A06202-0048</t>
  </si>
  <si>
    <t>Machine #  OKUMA</t>
  </si>
  <si>
    <t>Routing:        HOLD AT CNC DEPT</t>
  </si>
  <si>
    <t>Routing:  PACK DEPT</t>
  </si>
  <si>
    <t>9M 43SEC</t>
  </si>
  <si>
    <t>JO</t>
  </si>
  <si>
    <t>BA</t>
  </si>
  <si>
    <t>BJ</t>
  </si>
  <si>
    <t>Meeting</t>
  </si>
  <si>
    <t xml:space="preserve">A </t>
  </si>
  <si>
    <t>1ST OP COMPLETE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</si>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</sst>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7" sqref="E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 x14ac:dyDescent="0.3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 t="s">
        <v>71</v>
      </c>
      <c r="M2" s="22"/>
      <c r="N2" s="22"/>
      <c r="O2" s="22"/>
      <c r="P2" s="22"/>
      <c r="Q2" s="22"/>
      <c r="R2" s="195" t="s">
        <v>45</v>
      </c>
      <c r="S2" s="196"/>
      <c r="T2" s="197"/>
      <c r="U2" s="148"/>
      <c r="V2" s="151"/>
      <c r="W2" s="188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5" t="s">
        <v>45</v>
      </c>
      <c r="AP2" s="196"/>
      <c r="AQ2" s="197"/>
      <c r="AR2" s="148"/>
      <c r="AS2" s="151"/>
      <c r="AT2" s="188"/>
    </row>
    <row r="3" spans="2:46" ht="19.5" customHeight="1" x14ac:dyDescent="0.3">
      <c r="B3" s="150" t="s">
        <v>22</v>
      </c>
      <c r="C3" s="151"/>
      <c r="D3" s="24"/>
      <c r="E3" s="152">
        <v>372421</v>
      </c>
      <c r="F3" s="153"/>
      <c r="G3" s="154"/>
      <c r="H3" s="22"/>
      <c r="I3" s="25"/>
      <c r="J3" s="148" t="s">
        <v>25</v>
      </c>
      <c r="K3" s="149"/>
      <c r="L3" s="148" t="s">
        <v>62</v>
      </c>
      <c r="M3" s="151"/>
      <c r="N3" s="151"/>
      <c r="O3" s="149"/>
      <c r="P3" s="22"/>
      <c r="Q3" s="22"/>
      <c r="R3" s="198"/>
      <c r="S3" s="199"/>
      <c r="T3" s="200"/>
      <c r="U3" s="148">
        <v>257621</v>
      </c>
      <c r="V3" s="151"/>
      <c r="W3" s="188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8"/>
      <c r="AP3" s="199"/>
      <c r="AQ3" s="200"/>
      <c r="AR3" s="148"/>
      <c r="AS3" s="151"/>
      <c r="AT3" s="188"/>
    </row>
    <row r="4" spans="2:46" ht="19.5" customHeight="1" x14ac:dyDescent="0.3">
      <c r="B4" s="216" t="s">
        <v>23</v>
      </c>
      <c r="C4" s="197"/>
      <c r="D4" s="24"/>
      <c r="E4" s="195">
        <v>20</v>
      </c>
      <c r="F4" s="196"/>
      <c r="G4" s="197"/>
      <c r="H4" s="22"/>
      <c r="I4" s="26"/>
      <c r="J4" s="193"/>
      <c r="K4" s="193"/>
      <c r="L4" s="193"/>
      <c r="M4" s="193"/>
      <c r="N4" s="193"/>
      <c r="O4" s="193"/>
      <c r="P4" s="27"/>
      <c r="Q4" s="27"/>
      <c r="R4" s="201"/>
      <c r="S4" s="202"/>
      <c r="T4" s="203"/>
      <c r="U4" s="193"/>
      <c r="V4" s="193"/>
      <c r="W4" s="194"/>
      <c r="Y4" s="216" t="s">
        <v>23</v>
      </c>
      <c r="Z4" s="197"/>
      <c r="AA4" s="95"/>
      <c r="AB4" s="195"/>
      <c r="AC4" s="196"/>
      <c r="AD4" s="197"/>
      <c r="AE4" s="22"/>
      <c r="AF4" s="26"/>
      <c r="AG4" s="193"/>
      <c r="AH4" s="193"/>
      <c r="AI4" s="193"/>
      <c r="AJ4" s="193"/>
      <c r="AK4" s="193"/>
      <c r="AL4" s="193"/>
      <c r="AM4" s="27"/>
      <c r="AN4" s="27"/>
      <c r="AO4" s="201"/>
      <c r="AP4" s="202"/>
      <c r="AQ4" s="203"/>
      <c r="AR4" s="193"/>
      <c r="AS4" s="193"/>
      <c r="AT4" s="194"/>
    </row>
    <row r="5" spans="2:46" ht="6.75" customHeight="1" x14ac:dyDescent="0.3">
      <c r="B5" s="225"/>
      <c r="C5" s="202"/>
      <c r="D5" s="202"/>
      <c r="E5" s="202"/>
      <c r="F5" s="202"/>
      <c r="G5" s="20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202"/>
      <c r="AA5" s="202"/>
      <c r="AB5" s="202"/>
      <c r="AC5" s="202"/>
      <c r="AD5" s="20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20" t="s">
        <v>56</v>
      </c>
      <c r="C6" s="221"/>
      <c r="D6" s="221"/>
      <c r="E6" s="222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90" t="s">
        <v>60</v>
      </c>
      <c r="S6" s="191"/>
      <c r="T6" s="191"/>
      <c r="U6" s="191"/>
      <c r="V6" s="191"/>
      <c r="W6" s="192"/>
      <c r="Y6" s="220" t="s">
        <v>56</v>
      </c>
      <c r="Z6" s="221"/>
      <c r="AA6" s="221"/>
      <c r="AB6" s="222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0" t="s">
        <v>60</v>
      </c>
      <c r="AP6" s="191"/>
      <c r="AQ6" s="191"/>
      <c r="AR6" s="191"/>
      <c r="AS6" s="191"/>
      <c r="AT6" s="192"/>
    </row>
    <row r="7" spans="2:46" ht="16.5" customHeight="1" x14ac:dyDescent="0.3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6"/>
      <c r="N7" s="179"/>
      <c r="O7" s="180"/>
      <c r="P7" s="180"/>
      <c r="Q7" s="180"/>
      <c r="R7" s="204" t="s">
        <v>57</v>
      </c>
      <c r="S7" s="204"/>
      <c r="T7" s="204"/>
      <c r="U7" s="148"/>
      <c r="V7" s="151"/>
      <c r="W7" s="188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6"/>
      <c r="AK7" s="179"/>
      <c r="AL7" s="180"/>
      <c r="AM7" s="180"/>
      <c r="AN7" s="180"/>
      <c r="AO7" s="204" t="s">
        <v>57</v>
      </c>
      <c r="AP7" s="204"/>
      <c r="AQ7" s="204"/>
      <c r="AR7" s="148"/>
      <c r="AS7" s="151"/>
      <c r="AT7" s="188"/>
    </row>
    <row r="8" spans="2:46" ht="16.5" customHeight="1" x14ac:dyDescent="0.3">
      <c r="B8" s="216"/>
      <c r="C8" s="196"/>
      <c r="D8" s="196"/>
      <c r="E8" s="196"/>
      <c r="F8" s="196"/>
      <c r="G8" s="196"/>
      <c r="H8" s="196"/>
      <c r="I8" s="196"/>
      <c r="J8" s="196"/>
      <c r="K8" s="196"/>
      <c r="L8" s="197"/>
      <c r="M8" s="76"/>
      <c r="N8" s="179"/>
      <c r="O8" s="180"/>
      <c r="P8" s="180"/>
      <c r="Q8" s="180"/>
      <c r="R8" s="204" t="s">
        <v>58</v>
      </c>
      <c r="S8" s="204"/>
      <c r="T8" s="204"/>
      <c r="U8" s="189">
        <v>41925</v>
      </c>
      <c r="V8" s="151"/>
      <c r="W8" s="188"/>
      <c r="Y8" s="216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76"/>
      <c r="AK8" s="179"/>
      <c r="AL8" s="180"/>
      <c r="AM8" s="180"/>
      <c r="AN8" s="180"/>
      <c r="AO8" s="204" t="s">
        <v>58</v>
      </c>
      <c r="AP8" s="204"/>
      <c r="AQ8" s="204"/>
      <c r="AR8" s="148"/>
      <c r="AS8" s="151"/>
      <c r="AT8" s="188"/>
    </row>
    <row r="9" spans="2:46" ht="16.5" customHeight="1" thickBot="1" x14ac:dyDescent="0.35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1"/>
      <c r="O9" s="212"/>
      <c r="P9" s="212"/>
      <c r="Q9" s="212"/>
      <c r="R9" s="235" t="s">
        <v>59</v>
      </c>
      <c r="S9" s="235"/>
      <c r="T9" s="235"/>
      <c r="U9" s="208"/>
      <c r="V9" s="209"/>
      <c r="W9" s="210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1"/>
      <c r="AL9" s="212"/>
      <c r="AM9" s="212"/>
      <c r="AN9" s="212"/>
      <c r="AO9" s="235" t="s">
        <v>59</v>
      </c>
      <c r="AP9" s="235"/>
      <c r="AQ9" s="235"/>
      <c r="AR9" s="208"/>
      <c r="AS9" s="209"/>
      <c r="AT9" s="210"/>
    </row>
    <row r="10" spans="2:46" ht="20.25" customHeight="1" x14ac:dyDescent="0.3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4" t="s">
        <v>17</v>
      </c>
      <c r="O10" s="185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5" t="s">
        <v>19</v>
      </c>
      <c r="V10" s="157" t="s">
        <v>28</v>
      </c>
      <c r="W10" s="181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4" t="s">
        <v>17</v>
      </c>
      <c r="AL10" s="185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05" t="s">
        <v>19</v>
      </c>
      <c r="AS10" s="157" t="s">
        <v>28</v>
      </c>
      <c r="AT10" s="181" t="s">
        <v>29</v>
      </c>
    </row>
    <row r="11" spans="2:46" ht="30.75" customHeight="1" thickBot="1" x14ac:dyDescent="0.35">
      <c r="B11" s="156"/>
      <c r="C11" s="158"/>
      <c r="D11" s="183"/>
      <c r="E11" s="183"/>
      <c r="F11" s="158"/>
      <c r="G11" s="183"/>
      <c r="H11" s="160"/>
      <c r="I11" s="160"/>
      <c r="J11" s="160"/>
      <c r="K11" s="160"/>
      <c r="L11" s="160"/>
      <c r="M11" s="160"/>
      <c r="N11" s="186"/>
      <c r="O11" s="187"/>
      <c r="P11" s="171"/>
      <c r="Q11" s="171"/>
      <c r="R11" s="171"/>
      <c r="S11" s="171"/>
      <c r="T11" s="171"/>
      <c r="U11" s="206"/>
      <c r="V11" s="207"/>
      <c r="W11" s="182"/>
      <c r="Y11" s="156"/>
      <c r="Z11" s="158"/>
      <c r="AA11" s="183"/>
      <c r="AB11" s="183"/>
      <c r="AC11" s="158"/>
      <c r="AD11" s="183"/>
      <c r="AE11" s="160"/>
      <c r="AF11" s="160"/>
      <c r="AG11" s="160"/>
      <c r="AH11" s="160"/>
      <c r="AI11" s="160"/>
      <c r="AJ11" s="160"/>
      <c r="AK11" s="186"/>
      <c r="AL11" s="187"/>
      <c r="AM11" s="171"/>
      <c r="AN11" s="171"/>
      <c r="AO11" s="171"/>
      <c r="AP11" s="171"/>
      <c r="AQ11" s="171"/>
      <c r="AR11" s="206"/>
      <c r="AS11" s="207"/>
      <c r="AT11" s="182"/>
    </row>
    <row r="12" spans="2:46" ht="15" customHeight="1" x14ac:dyDescent="0.3">
      <c r="B12" s="167" t="s">
        <v>63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20</v>
      </c>
      <c r="L12" s="172" t="s">
        <v>55</v>
      </c>
      <c r="M12" s="173"/>
      <c r="N12" s="172"/>
      <c r="O12" s="174"/>
      <c r="P12" s="70"/>
      <c r="Q12" s="70"/>
      <c r="R12" s="70"/>
      <c r="S12" s="71"/>
      <c r="T12" s="72"/>
      <c r="U12" s="72">
        <v>4</v>
      </c>
      <c r="V12" s="54">
        <f>SUM(F13:F23)</f>
        <v>3.5</v>
      </c>
      <c r="W12" s="55">
        <f>U12/V12</f>
        <v>1.1428571428571428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42158</v>
      </c>
      <c r="C13" s="30" t="s">
        <v>67</v>
      </c>
      <c r="D13" s="30"/>
      <c r="E13" s="30">
        <v>0.5</v>
      </c>
      <c r="F13" s="80">
        <v>3.5</v>
      </c>
      <c r="G13" s="32">
        <v>3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3</v>
      </c>
      <c r="K13" s="6">
        <f>E$4-J13</f>
        <v>17</v>
      </c>
      <c r="L13" s="7">
        <f t="shared" ref="L13:L23" si="1">IF(G13="",0,$T$12*(I13-F13-Q13))</f>
        <v>0</v>
      </c>
      <c r="M13" s="4">
        <f>G13</f>
        <v>3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 x14ac:dyDescent="0.3">
      <c r="B14" s="29">
        <v>42158</v>
      </c>
      <c r="C14" s="30" t="s">
        <v>68</v>
      </c>
      <c r="D14" s="30"/>
      <c r="E14" s="30">
        <v>7.5</v>
      </c>
      <c r="F14" s="81">
        <v>0</v>
      </c>
      <c r="G14" s="32">
        <v>9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12</v>
      </c>
      <c r="K14" s="6">
        <f>E$4-J14</f>
        <v>8</v>
      </c>
      <c r="L14" s="7">
        <f t="shared" si="1"/>
        <v>0</v>
      </c>
      <c r="M14" s="4">
        <f t="shared" ref="M14:M23" si="4">G14</f>
        <v>9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42159</v>
      </c>
      <c r="C15" s="30" t="s">
        <v>69</v>
      </c>
      <c r="D15" s="30"/>
      <c r="E15" s="30">
        <v>5.5</v>
      </c>
      <c r="F15" s="81">
        <v>0</v>
      </c>
      <c r="G15" s="32">
        <v>7</v>
      </c>
      <c r="H15" s="4" t="e">
        <f>IF(G15="","",(IF(#REF!=0,"",(#REF!*G15*#REF!))))</f>
        <v>#REF!</v>
      </c>
      <c r="I15" s="5">
        <f t="shared" si="0"/>
        <v>5.5</v>
      </c>
      <c r="J15" s="6">
        <f>SUM(G$12:G15)</f>
        <v>19</v>
      </c>
      <c r="K15" s="6">
        <f>E$4-J15</f>
        <v>1</v>
      </c>
      <c r="L15" s="7">
        <f t="shared" si="1"/>
        <v>0</v>
      </c>
      <c r="M15" s="4">
        <f t="shared" si="4"/>
        <v>7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 t="s">
        <v>70</v>
      </c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>
        <v>42159</v>
      </c>
      <c r="C16" s="35" t="s">
        <v>67</v>
      </c>
      <c r="D16" s="50"/>
      <c r="E16" s="50">
        <v>2.5</v>
      </c>
      <c r="F16" s="82">
        <v>0</v>
      </c>
      <c r="G16" s="10">
        <v>6</v>
      </c>
      <c r="H16" s="4" t="e">
        <f>IF(G16="","",(IF(#REF!=0,"",(#REF!*G16*#REF!))))</f>
        <v>#REF!</v>
      </c>
      <c r="I16" s="5">
        <f t="shared" si="0"/>
        <v>2.5</v>
      </c>
      <c r="J16" s="6">
        <f>SUM(G$12:G16)</f>
        <v>25</v>
      </c>
      <c r="K16" s="6">
        <f t="shared" ref="K16:K24" si="8">E$4-J16</f>
        <v>-5</v>
      </c>
      <c r="L16" s="7">
        <f t="shared" si="1"/>
        <v>0</v>
      </c>
      <c r="M16" s="4">
        <f t="shared" si="4"/>
        <v>6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>
        <v>42159</v>
      </c>
      <c r="C17" s="35" t="s">
        <v>68</v>
      </c>
      <c r="D17" s="61"/>
      <c r="E17" s="61">
        <v>4.5</v>
      </c>
      <c r="F17" s="82">
        <v>0</v>
      </c>
      <c r="G17" s="10">
        <v>6</v>
      </c>
      <c r="H17" s="4"/>
      <c r="I17" s="5">
        <f t="shared" ref="I17" si="10">IF(G17="","",(SUM(E17+F17+Q17)))</f>
        <v>4.5</v>
      </c>
      <c r="J17" s="6">
        <f>SUM(G$12:G17)</f>
        <v>31</v>
      </c>
      <c r="K17" s="6">
        <f t="shared" ref="K17" si="11">E$4-J17</f>
        <v>-11</v>
      </c>
      <c r="L17" s="7">
        <f t="shared" ref="L17" si="12">IF(G17="",0,$T$12*(I17-F17-Q17))</f>
        <v>0</v>
      </c>
      <c r="M17" s="4">
        <f t="shared" ref="M17" si="13">G17</f>
        <v>6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>
        <v>42160</v>
      </c>
      <c r="C18" s="59" t="s">
        <v>69</v>
      </c>
      <c r="D18" s="61"/>
      <c r="E18" s="61">
        <v>7</v>
      </c>
      <c r="F18" s="82">
        <v>0</v>
      </c>
      <c r="G18" s="10">
        <v>10</v>
      </c>
      <c r="H18" s="4"/>
      <c r="I18" s="5">
        <f t="shared" ref="I18:I20" si="16">IF(G18="","",(SUM(E18+F18+Q18)))</f>
        <v>7</v>
      </c>
      <c r="J18" s="6">
        <f>SUM(G$12:G18)</f>
        <v>41</v>
      </c>
      <c r="K18" s="6">
        <f t="shared" ref="K18:K20" si="17">E$4-J18</f>
        <v>-21</v>
      </c>
      <c r="L18" s="7">
        <f t="shared" ref="L18:L20" si="18">IF(G18="",0,$T$12*(I18-F18-Q18))</f>
        <v>0</v>
      </c>
      <c r="M18" s="4">
        <f t="shared" ref="M18:M20" si="19">G18</f>
        <v>10</v>
      </c>
      <c r="N18" s="110" t="str">
        <f t="shared" ref="N18:N20" si="20">IF(L18=0,"",(M18/L18))</f>
        <v/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42163</v>
      </c>
      <c r="C19" s="59" t="s">
        <v>69</v>
      </c>
      <c r="D19" s="61"/>
      <c r="E19" s="61">
        <v>7</v>
      </c>
      <c r="F19" s="82">
        <v>0</v>
      </c>
      <c r="G19" s="10">
        <v>9</v>
      </c>
      <c r="H19" s="4"/>
      <c r="I19" s="5">
        <f t="shared" si="16"/>
        <v>7</v>
      </c>
      <c r="J19" s="6">
        <f>SUM(G$12:G19)</f>
        <v>50</v>
      </c>
      <c r="K19" s="6">
        <f t="shared" si="17"/>
        <v>-30</v>
      </c>
      <c r="L19" s="7">
        <f t="shared" si="18"/>
        <v>0</v>
      </c>
      <c r="M19" s="4">
        <f t="shared" si="19"/>
        <v>9</v>
      </c>
      <c r="N19" s="110" t="str">
        <f t="shared" si="20"/>
        <v/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>
        <v>42163</v>
      </c>
      <c r="C20" s="59" t="s">
        <v>67</v>
      </c>
      <c r="D20" s="61"/>
      <c r="E20" s="61">
        <v>6</v>
      </c>
      <c r="F20" s="82">
        <v>0</v>
      </c>
      <c r="G20" s="10">
        <v>10</v>
      </c>
      <c r="H20" s="4"/>
      <c r="I20" s="5">
        <f t="shared" si="16"/>
        <v>6</v>
      </c>
      <c r="J20" s="6">
        <f>SUM(G$12:G20)</f>
        <v>60</v>
      </c>
      <c r="K20" s="6">
        <f t="shared" si="17"/>
        <v>-40</v>
      </c>
      <c r="L20" s="7">
        <f t="shared" si="18"/>
        <v>0</v>
      </c>
      <c r="M20" s="4">
        <f t="shared" si="19"/>
        <v>10</v>
      </c>
      <c r="N20" s="110" t="str">
        <f t="shared" si="20"/>
        <v/>
      </c>
      <c r="O20" s="111"/>
      <c r="P20" s="33"/>
      <c r="Q20" s="61">
        <v>0</v>
      </c>
      <c r="R20" s="61">
        <v>0</v>
      </c>
      <c r="S20" s="61">
        <v>0</v>
      </c>
      <c r="T20" s="107" t="s">
        <v>72</v>
      </c>
      <c r="U20" s="108"/>
      <c r="V20" s="108"/>
      <c r="W20" s="10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60</v>
      </c>
      <c r="K21" s="6">
        <f t="shared" si="8"/>
        <v>-40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60</v>
      </c>
      <c r="K22" s="6">
        <f t="shared" si="8"/>
        <v>-40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60</v>
      </c>
      <c r="K23" s="6">
        <f t="shared" si="8"/>
        <v>-40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 x14ac:dyDescent="0.3">
      <c r="B24" s="126" t="s">
        <v>20</v>
      </c>
      <c r="C24" s="127"/>
      <c r="D24" s="52"/>
      <c r="E24" s="62">
        <f>SUM(E13:E23)</f>
        <v>40.5</v>
      </c>
      <c r="F24" s="62">
        <f>SUM(F13:F23)</f>
        <v>3.5</v>
      </c>
      <c r="G24" s="62">
        <f>SUM(G13:G23)</f>
        <v>60</v>
      </c>
      <c r="H24" s="84"/>
      <c r="I24" s="62">
        <f t="shared" si="0"/>
        <v>44</v>
      </c>
      <c r="J24" s="85">
        <f>J23</f>
        <v>60</v>
      </c>
      <c r="K24" s="85">
        <f t="shared" si="8"/>
        <v>-40</v>
      </c>
      <c r="L24" s="86">
        <f>SUM(L13:L23)</f>
        <v>0</v>
      </c>
      <c r="M24" s="84">
        <f>SUM(M13:M23)</f>
        <v>60</v>
      </c>
      <c r="N24" s="124" t="e">
        <f>SUM(M24/L24)</f>
        <v>#DIV/0!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" thickBot="1" x14ac:dyDescent="0.35">
      <c r="B25" s="164" t="s">
        <v>64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 x14ac:dyDescent="0.3">
      <c r="B26" s="167" t="s">
        <v>38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72" t="s">
        <v>55</v>
      </c>
      <c r="M26" s="173"/>
      <c r="N26" s="175" t="s">
        <v>66</v>
      </c>
      <c r="O26" s="176"/>
      <c r="P26" s="70"/>
      <c r="Q26" s="70"/>
      <c r="R26" s="70"/>
      <c r="S26" s="71"/>
      <c r="T26" s="73">
        <v>5</v>
      </c>
      <c r="U26" s="74">
        <v>2</v>
      </c>
      <c r="V26" s="56">
        <f>SUM(F27:F37)</f>
        <v>2</v>
      </c>
      <c r="W26" s="57">
        <f>U26/V26</f>
        <v>1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42164</v>
      </c>
      <c r="C27" s="60" t="s">
        <v>67</v>
      </c>
      <c r="D27" s="8"/>
      <c r="E27" s="30">
        <v>1</v>
      </c>
      <c r="F27" s="31">
        <v>2</v>
      </c>
      <c r="G27" s="32">
        <v>4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4</v>
      </c>
      <c r="K27" s="6">
        <f>E$4-J27</f>
        <v>16</v>
      </c>
      <c r="L27" s="7">
        <f t="shared" ref="L27:L37" si="24">IF(G27="",0,T$26*(I27-F27-Q27))</f>
        <v>5</v>
      </c>
      <c r="M27" s="4">
        <f>G27</f>
        <v>4</v>
      </c>
      <c r="N27" s="110">
        <f>IF(L27=0,"",(M27/L27))</f>
        <v>0.8</v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 x14ac:dyDescent="0.3">
      <c r="B28" s="9">
        <v>42165</v>
      </c>
      <c r="C28" s="11" t="s">
        <v>69</v>
      </c>
      <c r="D28" s="8"/>
      <c r="E28" s="30">
        <v>7</v>
      </c>
      <c r="F28" s="34">
        <v>0</v>
      </c>
      <c r="G28" s="32">
        <v>48</v>
      </c>
      <c r="H28" s="4" t="e">
        <f>IF(G28="","",(IF(#REF!=0,"",(#REF!*G28*#REF!))))</f>
        <v>#REF!</v>
      </c>
      <c r="I28" s="7">
        <f t="shared" si="23"/>
        <v>7</v>
      </c>
      <c r="J28" s="6">
        <f>SUM(G$26:G28)</f>
        <v>52</v>
      </c>
      <c r="K28" s="6">
        <f>E$4-J28</f>
        <v>-32</v>
      </c>
      <c r="L28" s="7">
        <f t="shared" si="24"/>
        <v>35</v>
      </c>
      <c r="M28" s="4">
        <f t="shared" ref="M28:M37" si="27">G28</f>
        <v>48</v>
      </c>
      <c r="N28" s="110">
        <f t="shared" ref="N28:N37" si="28">IF(L28=0,"",(M28/L28))</f>
        <v>1.3714285714285714</v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>
        <v>42170</v>
      </c>
      <c r="C29" s="11" t="s">
        <v>69</v>
      </c>
      <c r="D29" s="58"/>
      <c r="E29" s="58">
        <v>1.5</v>
      </c>
      <c r="F29" s="58">
        <v>0</v>
      </c>
      <c r="G29" s="10">
        <v>7</v>
      </c>
      <c r="H29" s="4"/>
      <c r="I29" s="7">
        <f t="shared" ref="I29:I31" si="31">IF(G29="","",(SUM(E29+F29+Q29)))</f>
        <v>1.5</v>
      </c>
      <c r="J29" s="6">
        <f>SUM(G$26:G29)</f>
        <v>59</v>
      </c>
      <c r="K29" s="6">
        <f t="shared" ref="K29:K31" si="32">E$4-J29</f>
        <v>-39</v>
      </c>
      <c r="L29" s="7">
        <f t="shared" ref="L29:L31" si="33">IF(G29="",0,T$26*(I29-F29-Q29))</f>
        <v>7.5</v>
      </c>
      <c r="M29" s="4">
        <f t="shared" ref="M29:M31" si="34">G29</f>
        <v>7</v>
      </c>
      <c r="N29" s="110">
        <f t="shared" ref="N29:N31" si="35">IF(L29=0,"",(M29/L29))</f>
        <v>0.93333333333333335</v>
      </c>
      <c r="O29" s="111"/>
      <c r="P29" s="33"/>
      <c r="Q29" s="58">
        <v>0</v>
      </c>
      <c r="R29" s="58">
        <v>0</v>
      </c>
      <c r="S29" s="58">
        <v>0</v>
      </c>
      <c r="T29" s="112" t="s">
        <v>73</v>
      </c>
      <c r="U29" s="113"/>
      <c r="V29" s="113"/>
      <c r="W29" s="114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59</v>
      </c>
      <c r="K30" s="6">
        <f t="shared" si="32"/>
        <v>-39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 t="s">
        <v>74</v>
      </c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59</v>
      </c>
      <c r="K31" s="6">
        <f t="shared" si="32"/>
        <v>-39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59</v>
      </c>
      <c r="K32" s="6">
        <f t="shared" ref="K32" si="39">E$4-J32</f>
        <v>-39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59</v>
      </c>
      <c r="K33" s="6">
        <f>E$4-J33</f>
        <v>-39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59</v>
      </c>
      <c r="K34" s="6">
        <f t="shared" ref="K34:K38" si="45">E$4-J34</f>
        <v>-39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59</v>
      </c>
      <c r="K35" s="6">
        <f t="shared" si="45"/>
        <v>-39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59</v>
      </c>
      <c r="K36" s="6">
        <f t="shared" si="45"/>
        <v>-39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59</v>
      </c>
      <c r="K37" s="6">
        <f t="shared" si="45"/>
        <v>-39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6" t="s">
        <v>20</v>
      </c>
      <c r="C38" s="127"/>
      <c r="D38" s="53"/>
      <c r="E38" s="63">
        <f t="shared" ref="E38:F38" si="47">SUM(E27:E37)</f>
        <v>9.5</v>
      </c>
      <c r="F38" s="63">
        <f t="shared" si="47"/>
        <v>2</v>
      </c>
      <c r="G38" s="63">
        <f>SUM(G27:G37)</f>
        <v>59</v>
      </c>
      <c r="H38" s="84"/>
      <c r="I38" s="86">
        <f t="shared" ref="I38" si="48">IF(G38="","",(SUM(E38+F38+Q38)))</f>
        <v>11.5</v>
      </c>
      <c r="J38" s="85">
        <f>J37</f>
        <v>59</v>
      </c>
      <c r="K38" s="85">
        <f t="shared" si="45"/>
        <v>-39</v>
      </c>
      <c r="L38" s="86">
        <f>SUM(L27:L37)</f>
        <v>47.5</v>
      </c>
      <c r="M38" s="84">
        <f>SUM(M27:M37)</f>
        <v>59</v>
      </c>
      <c r="N38" s="124">
        <f>SUM(M38/L38)</f>
        <v>1.2421052631578948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" thickBot="1" x14ac:dyDescent="0.35">
      <c r="B39" s="131" t="s">
        <v>65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 x14ac:dyDescent="0.3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 x14ac:dyDescent="0.3">
      <c r="B52" s="126" t="s">
        <v>20</v>
      </c>
      <c r="C52" s="127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</v>
      </c>
      <c r="L52" s="86">
        <f>SUM(L41:L51)</f>
        <v>0</v>
      </c>
      <c r="M52" s="84">
        <f>SUM(M41:M51)</f>
        <v>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 x14ac:dyDescent="0.35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 x14ac:dyDescent="0.3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 x14ac:dyDescent="0.3">
      <c r="B56" s="136" t="s">
        <v>51</v>
      </c>
      <c r="C56" s="137"/>
      <c r="D56" s="137"/>
      <c r="E56" s="137"/>
      <c r="F56" s="128">
        <v>59</v>
      </c>
      <c r="G56" s="129"/>
      <c r="H56" s="2"/>
      <c r="I56" s="43">
        <v>1</v>
      </c>
      <c r="J56" s="234" t="s">
        <v>43</v>
      </c>
      <c r="K56" s="142"/>
      <c r="L56" s="44">
        <f>SUMIF($R$13:$R$23,1,$Q$13:$Q$50)+SUMIF($R$27:$R$37,1,$Q$27:$Q$37)+SUMIF($R$41:$R$51,1,$Q$41:$Q$51)</f>
        <v>0</v>
      </c>
      <c r="M56" s="145"/>
      <c r="N56" s="145"/>
      <c r="O56" s="236"/>
      <c r="P56" s="119"/>
      <c r="Q56" s="119"/>
      <c r="R56" s="118"/>
      <c r="S56" s="119"/>
      <c r="T56" s="118"/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234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6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4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4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36" t="s">
        <v>49</v>
      </c>
      <c r="C58" s="137"/>
      <c r="D58" s="137"/>
      <c r="E58" s="137"/>
      <c r="F58" s="128">
        <f>G52</f>
        <v>0</v>
      </c>
      <c r="G58" s="129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 x14ac:dyDescent="0.3">
      <c r="B59" s="138" t="s">
        <v>48</v>
      </c>
      <c r="C59" s="139"/>
      <c r="D59" s="139"/>
      <c r="E59" s="139"/>
      <c r="F59" s="128">
        <f>G38</f>
        <v>59</v>
      </c>
      <c r="G59" s="129"/>
      <c r="H59" s="2"/>
      <c r="I59" s="43">
        <v>4</v>
      </c>
      <c r="J59" s="104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4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 x14ac:dyDescent="0.35">
      <c r="B60" s="226" t="s">
        <v>47</v>
      </c>
      <c r="C60" s="227"/>
      <c r="D60" s="227"/>
      <c r="E60" s="227"/>
      <c r="F60" s="228">
        <f>G24</f>
        <v>60</v>
      </c>
      <c r="G60" s="229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30"/>
      <c r="C61" s="230"/>
      <c r="D61" s="230"/>
      <c r="E61" s="230"/>
      <c r="F61" s="231"/>
      <c r="G61" s="231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2015-07-09T20:09:13Z</dcterms:modified>
</cp:coreProperties>
</file>