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<sst xmlns="http://schemas.openxmlformats.org/spreadsheetml/2006/main" count="151" uniqueCount="79">
  <si>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</si>
  <si>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</si>
  <si>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</si>
  <si>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</si>
  <si>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</si>
  <si>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</si>
  <si>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</si>
  <si>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</si>
  <si>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</si>
  <si>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</si>
  <si>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</si>
  <si>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</si>
  <si>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</si>
  <si>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</si>
  <si>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</si>
  <si>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</si>
  <si>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</si>
  <si>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</si>
  <si>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</si>
  <si>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</si>
  <si>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</si>
  <si>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</si>
  <si>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</si>
  <si>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</si>
  <si>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</si>
  <si>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</si>
  <si>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</si>
  <si>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</si>
  <si>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</si>
  <si>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</si>
  <si>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</si>
  <si>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</si>
  <si>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</si>
  <si>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</si>
  <si>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</si>
  <si>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</si>
  <si>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</si>
  <si>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</si>
  <si>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</si>
  <si>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</si>
  <si>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</si>
  <si>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</si>
  <si>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</si>
  <si>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</si>
  <si>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</si>
  <si>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</si>
  <si>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</si>
  <si>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</si>
  <si>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</si>
  <si>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</si>
  <si>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</si>
  <si>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</si>
  <si>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</si>
  <si>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</si>
  <si>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</si>
  <si>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</si>
  <si>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</si>
  <si>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</si>
  <si>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</si>
  <si>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</si>
  <si>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</si>
  <si>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106203-1</t>
  </si>
  <si>
    <t>106203-999</t>
  </si>
  <si>
    <t>Machine #  OKUMA</t>
  </si>
  <si>
    <t>Machine # OKUMA</t>
  </si>
  <si>
    <t>B</t>
  </si>
  <si>
    <t>A</t>
  </si>
  <si>
    <t>G</t>
  </si>
  <si>
    <t>Routing:        HOLD AT MACH</t>
  </si>
  <si>
    <t>Routing:  HOLD AT MACH</t>
  </si>
  <si>
    <t>Routing: PACK DEPT</t>
  </si>
  <si>
    <t>C</t>
  </si>
  <si>
    <t>BA</t>
  </si>
  <si>
    <t>JO</t>
  </si>
  <si>
    <t>BJ</t>
  </si>
  <si>
    <t>n/a</t>
  </si>
  <si>
    <t>JOB OUT</t>
  </si>
  <si>
    <t>NO PARTS AT MACH-MR</t>
  </si>
  <si>
    <t>5M/10SEC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</si>
</sst>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362451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 t="s">
        <v>75</v>
      </c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60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60</v>
      </c>
      <c r="L12" s="170" t="s">
        <v>55</v>
      </c>
      <c r="M12" s="171"/>
      <c r="N12" s="170"/>
      <c r="O12" s="172"/>
      <c r="P12" s="70"/>
      <c r="Q12" s="70"/>
      <c r="R12" s="70" t="s">
        <v>66</v>
      </c>
      <c r="S12" s="71"/>
      <c r="T12" s="72"/>
      <c r="U12" s="72"/>
      <c r="V12" s="54">
        <f>SUM(F13:F23)</f>
        <v>2.5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42058</v>
      </c>
      <c r="C13" s="30" t="s">
        <v>72</v>
      </c>
      <c r="D13" s="30"/>
      <c r="E13" s="30">
        <v>0</v>
      </c>
      <c r="F13" s="80">
        <v>1.5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0</v>
      </c>
      <c r="K13" s="6">
        <f>E$4-J13</f>
        <v>60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42059</v>
      </c>
      <c r="C14" s="30" t="s">
        <v>73</v>
      </c>
      <c r="D14" s="30"/>
      <c r="E14" s="30">
        <v>5</v>
      </c>
      <c r="F14" s="81">
        <v>1</v>
      </c>
      <c r="G14" s="32">
        <v>15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15</v>
      </c>
      <c r="K14" s="6">
        <f>E$4-J14</f>
        <v>45</v>
      </c>
      <c r="L14" s="7">
        <f t="shared" si="1"/>
        <v>0</v>
      </c>
      <c r="M14" s="4">
        <f t="shared" ref="M14:M23" si="4">G14</f>
        <v>15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42059</v>
      </c>
      <c r="C15" s="30" t="s">
        <v>72</v>
      </c>
      <c r="D15" s="30"/>
      <c r="E15" s="30">
        <v>8</v>
      </c>
      <c r="F15" s="81">
        <v>0</v>
      </c>
      <c r="G15" s="32">
        <v>35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50</v>
      </c>
      <c r="K15" s="6">
        <f>E$4-J15</f>
        <v>10</v>
      </c>
      <c r="L15" s="7">
        <f t="shared" si="1"/>
        <v>0</v>
      </c>
      <c r="M15" s="4">
        <f t="shared" si="4"/>
        <v>35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42060</v>
      </c>
      <c r="C16" s="35" t="s">
        <v>74</v>
      </c>
      <c r="D16" s="50"/>
      <c r="E16" s="50">
        <v>4.5</v>
      </c>
      <c r="F16" s="82">
        <v>0</v>
      </c>
      <c r="G16" s="10">
        <v>11</v>
      </c>
      <c r="H16" s="4" t="e">
        <f>IF(G16="","",(IF(#REF!=0,"",(#REF!*G16*#REF!))))</f>
        <v>#REF!</v>
      </c>
      <c r="I16" s="5">
        <f t="shared" si="0"/>
        <v>4.5</v>
      </c>
      <c r="J16" s="6">
        <f>SUM(G$12:G16)</f>
        <v>61</v>
      </c>
      <c r="K16" s="6">
        <f t="shared" ref="K16:K24" si="8">E$4-J16</f>
        <v>-1</v>
      </c>
      <c r="L16" s="7">
        <f t="shared" si="1"/>
        <v>0</v>
      </c>
      <c r="M16" s="4">
        <f t="shared" si="4"/>
        <v>11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61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61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61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61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61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61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61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4" t="s">
        <v>20</v>
      </c>
      <c r="C24" s="125"/>
      <c r="D24" s="52"/>
      <c r="E24" s="62">
        <f>SUM(E13:E23)</f>
        <v>17.5</v>
      </c>
      <c r="F24" s="62">
        <f>SUM(F13:F23)</f>
        <v>2.5</v>
      </c>
      <c r="G24" s="62">
        <f>SUM(G13:G23)</f>
        <v>61</v>
      </c>
      <c r="H24" s="84"/>
      <c r="I24" s="62">
        <f t="shared" si="0"/>
        <v>20</v>
      </c>
      <c r="J24" s="85">
        <f>J23</f>
        <v>61</v>
      </c>
      <c r="K24" s="85">
        <f t="shared" si="8"/>
        <v>-1</v>
      </c>
      <c r="L24" s="86">
        <f>SUM(L13:L23)</f>
        <v>0</v>
      </c>
      <c r="M24" s="84">
        <f>SUM(M13:M23)</f>
        <v>61</v>
      </c>
      <c r="N24" s="122" t="e">
        <f>SUM(M24/L24)</f>
        <v>#DIV/0!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68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64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70" t="s">
        <v>55</v>
      </c>
      <c r="M26" s="171"/>
      <c r="N26" s="170"/>
      <c r="O26" s="172"/>
      <c r="P26" s="70"/>
      <c r="Q26" s="70"/>
      <c r="R26" s="70" t="s">
        <v>65</v>
      </c>
      <c r="S26" s="71"/>
      <c r="T26" s="73"/>
      <c r="U26" s="74"/>
      <c r="V26" s="56">
        <f>SUM(F27:F37)</f>
        <v>1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42060</v>
      </c>
      <c r="C27" s="60" t="s">
        <v>72</v>
      </c>
      <c r="D27" s="8"/>
      <c r="E27" s="30">
        <v>7</v>
      </c>
      <c r="F27" s="31">
        <v>1</v>
      </c>
      <c r="G27" s="32">
        <v>42</v>
      </c>
      <c r="H27" s="4" t="e">
        <f>IF(G27="","",(IF(#REF!=0,"",(#REF!*G27*#REF!))))</f>
        <v>#REF!</v>
      </c>
      <c r="I27" s="7">
        <f t="shared" ref="I27:I37" si="23">IF(G27="","",(SUM(E27+F27+Q27)))</f>
        <v>8</v>
      </c>
      <c r="J27" s="6">
        <f>SUM(G$26:G27)</f>
        <v>42</v>
      </c>
      <c r="K27" s="6">
        <f>E$4-J27</f>
        <v>18</v>
      </c>
      <c r="L27" s="7">
        <f t="shared" ref="L27:L37" si="24">IF(G27="",0,T$26*(I27-F27-Q27))</f>
        <v>0</v>
      </c>
      <c r="M27" s="4">
        <f>G27</f>
        <v>42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>
        <v>42061</v>
      </c>
      <c r="C28" s="60" t="s">
        <v>74</v>
      </c>
      <c r="D28" s="8"/>
      <c r="E28" s="30">
        <v>4.5</v>
      </c>
      <c r="F28" s="34">
        <v>0</v>
      </c>
      <c r="G28" s="32">
        <v>19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61</v>
      </c>
      <c r="K28" s="6">
        <f>E$4-J28</f>
        <v>-1</v>
      </c>
      <c r="L28" s="7">
        <f t="shared" si="24"/>
        <v>0</v>
      </c>
      <c r="M28" s="4">
        <f t="shared" ref="M28:M37" si="27">G28</f>
        <v>19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61</v>
      </c>
      <c r="K29" s="6">
        <f t="shared" ref="K29:K31" si="32">E$4-J29</f>
        <v>-1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61</v>
      </c>
      <c r="K30" s="6">
        <f t="shared" si="32"/>
        <v>-1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61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61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61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61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61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61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61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11.5</v>
      </c>
      <c r="F38" s="63">
        <f t="shared" si="47"/>
        <v>1</v>
      </c>
      <c r="G38" s="63">
        <f>SUM(G27:G37)</f>
        <v>61</v>
      </c>
      <c r="H38" s="84"/>
      <c r="I38" s="86">
        <f t="shared" ref="I38" si="48">IF(G38="","",(SUM(E38+F38+Q38)))</f>
        <v>12.5</v>
      </c>
      <c r="J38" s="85">
        <f>J37</f>
        <v>61</v>
      </c>
      <c r="K38" s="85">
        <f t="shared" si="45"/>
        <v>-1</v>
      </c>
      <c r="L38" s="86">
        <f>SUM(L27:L37)</f>
        <v>0</v>
      </c>
      <c r="M38" s="84">
        <f>SUM(M27:M37)</f>
        <v>61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69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70" t="s">
        <v>55</v>
      </c>
      <c r="M40" s="171"/>
      <c r="N40" s="170" t="s">
        <v>78</v>
      </c>
      <c r="O40" s="172"/>
      <c r="P40" s="70"/>
      <c r="Q40" s="70"/>
      <c r="R40" s="70" t="s">
        <v>71</v>
      </c>
      <c r="S40" s="71"/>
      <c r="T40" s="75"/>
      <c r="U40" s="74">
        <v>11.5</v>
      </c>
      <c r="V40" s="56">
        <f>SUM(F41:F51)</f>
        <v>1.5</v>
      </c>
      <c r="W40" s="57">
        <f>U40/V40</f>
        <v>7.666666666666667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42061</v>
      </c>
      <c r="C41" s="37" t="s">
        <v>73</v>
      </c>
      <c r="D41" s="30"/>
      <c r="E41" s="30">
        <v>6</v>
      </c>
      <c r="F41" s="31">
        <v>1.5</v>
      </c>
      <c r="G41" s="32">
        <v>26</v>
      </c>
      <c r="H41" s="4" t="e">
        <f>IF(G41="","",(IF(#REF!=0,"",(#REF!*G41*#REF!))))</f>
        <v>#REF!</v>
      </c>
      <c r="I41" s="5">
        <f t="shared" ref="I41:I51" si="51">IF(G41="","",(SUM(E41+F41+Q41)))</f>
        <v>7.5</v>
      </c>
      <c r="J41" s="6">
        <f>SUM(G$40:G41)</f>
        <v>26</v>
      </c>
      <c r="K41" s="6">
        <f>E$4-J41</f>
        <v>34</v>
      </c>
      <c r="L41" s="7">
        <f t="shared" ref="L41:L51" si="52">IF(G41="",0,T$26*(I41-F41-Q41))</f>
        <v>0</v>
      </c>
      <c r="M41" s="4">
        <f>G41</f>
        <v>26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>
        <v>42062</v>
      </c>
      <c r="C42" s="37" t="s">
        <v>74</v>
      </c>
      <c r="D42" s="30"/>
      <c r="E42" s="30">
        <v>1</v>
      </c>
      <c r="F42" s="34">
        <v>0</v>
      </c>
      <c r="G42" s="32">
        <v>5</v>
      </c>
      <c r="H42" s="4" t="e">
        <f>IF(G42="","",(IF(#REF!=0,"",(#REF!*G42*#REF!))))</f>
        <v>#REF!</v>
      </c>
      <c r="I42" s="5">
        <f t="shared" si="51"/>
        <v>1</v>
      </c>
      <c r="J42" s="6">
        <f>SUM(G$40:G42)</f>
        <v>31</v>
      </c>
      <c r="K42" s="6">
        <f>E$4-J42</f>
        <v>29</v>
      </c>
      <c r="L42" s="7">
        <f t="shared" si="52"/>
        <v>0</v>
      </c>
      <c r="M42" s="4">
        <f t="shared" ref="M42:M51" si="55">G42</f>
        <v>5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>
        <v>42062</v>
      </c>
      <c r="C43" s="37" t="s">
        <v>73</v>
      </c>
      <c r="D43" s="30"/>
      <c r="E43" s="30">
        <v>6</v>
      </c>
      <c r="F43" s="30">
        <v>0</v>
      </c>
      <c r="G43" s="32">
        <v>22</v>
      </c>
      <c r="H43" s="4"/>
      <c r="I43" s="5">
        <f t="shared" ref="I43:I45" si="59">IF(G43="","",(SUM(E43+F43+Q43)))</f>
        <v>6</v>
      </c>
      <c r="J43" s="6">
        <f>SUM(G$40:G43)</f>
        <v>53</v>
      </c>
      <c r="K43" s="6">
        <f t="shared" ref="K43:K45" si="60">E$4-J43</f>
        <v>7</v>
      </c>
      <c r="L43" s="7">
        <f t="shared" ref="L43:L45" si="61">IF(G43="",0,T$26*(I43-F43-Q43))</f>
        <v>0</v>
      </c>
      <c r="M43" s="4">
        <f t="shared" ref="M43:M45" si="62">G43</f>
        <v>22</v>
      </c>
      <c r="N43" s="110" t="str">
        <f t="shared" ref="N43:N45" si="63">IF(L43=0,"",(M43/L43))</f>
        <v/>
      </c>
      <c r="O43" s="111"/>
      <c r="P43" s="33"/>
      <c r="Q43" s="30">
        <v>0</v>
      </c>
      <c r="R43" s="30">
        <v>0</v>
      </c>
      <c r="S43" s="30">
        <v>0</v>
      </c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>
        <v>42062</v>
      </c>
      <c r="C44" s="37" t="s">
        <v>72</v>
      </c>
      <c r="D44" s="30"/>
      <c r="E44" s="30">
        <v>3.5</v>
      </c>
      <c r="F44" s="30">
        <v>0</v>
      </c>
      <c r="G44" s="32">
        <v>8</v>
      </c>
      <c r="H44" s="4"/>
      <c r="I44" s="5">
        <f t="shared" si="59"/>
        <v>3.5</v>
      </c>
      <c r="J44" s="6">
        <f>SUM(G$40:G44)</f>
        <v>61</v>
      </c>
      <c r="K44" s="6">
        <f t="shared" si="60"/>
        <v>-1</v>
      </c>
      <c r="L44" s="7">
        <f t="shared" si="61"/>
        <v>0</v>
      </c>
      <c r="M44" s="4">
        <f t="shared" si="62"/>
        <v>8</v>
      </c>
      <c r="N44" s="110" t="str">
        <f t="shared" si="63"/>
        <v/>
      </c>
      <c r="O44" s="111"/>
      <c r="P44" s="33"/>
      <c r="Q44" s="30">
        <v>0</v>
      </c>
      <c r="R44" s="30">
        <v>0</v>
      </c>
      <c r="S44" s="30">
        <v>0</v>
      </c>
      <c r="T44" s="115" t="s">
        <v>76</v>
      </c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61</v>
      </c>
      <c r="K45" s="6">
        <f t="shared" si="60"/>
        <v>-1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 t="s">
        <v>77</v>
      </c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61</v>
      </c>
      <c r="K46" s="6">
        <f>E$4-J46</f>
        <v>-1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61</v>
      </c>
      <c r="K47" s="6">
        <f t="shared" ref="K47:K52" si="67">E$4-J47</f>
        <v>-1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61</v>
      </c>
      <c r="K48" s="6">
        <f t="shared" ref="K48" si="69">E$4-J48</f>
        <v>-1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61</v>
      </c>
      <c r="K49" s="6">
        <f t="shared" si="67"/>
        <v>-1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61</v>
      </c>
      <c r="K50" s="6">
        <f t="shared" si="67"/>
        <v>-1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61</v>
      </c>
      <c r="K51" s="6">
        <f t="shared" si="67"/>
        <v>-1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4" t="s">
        <v>20</v>
      </c>
      <c r="C52" s="125"/>
      <c r="D52" s="53"/>
      <c r="E52" s="63">
        <f>SUM(E41:E51)</f>
        <v>16.5</v>
      </c>
      <c r="F52" s="63">
        <f>SUM(F41:F51)</f>
        <v>1.5</v>
      </c>
      <c r="G52" s="63">
        <f>SUM(G41:G51)</f>
        <v>61</v>
      </c>
      <c r="H52" s="84" t="e">
        <f>IF(G52="","",(IF(#REF!=0,"",(#REF!*G52*#REF!))))</f>
        <v>#REF!</v>
      </c>
      <c r="I52" s="86">
        <f t="shared" ref="I52" si="73">IF(G52="","",(SUM(E52+F52+Q52)))</f>
        <v>18</v>
      </c>
      <c r="J52" s="85">
        <f>J51</f>
        <v>61</v>
      </c>
      <c r="K52" s="85">
        <f t="shared" si="67"/>
        <v>-1</v>
      </c>
      <c r="L52" s="86">
        <f>SUM(L41:L51)</f>
        <v>0</v>
      </c>
      <c r="M52" s="84">
        <f>SUM(M41:M51)</f>
        <v>61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5" t="s">
        <v>70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61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61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61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61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2015-03-20T18:38:25Z</dcterms:modified>
</cp:coreProperties>
</file>