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K48" i="1"/>
  <c r="AJ48" i="1"/>
  <c r="AI48" i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52" i="1" s="1"/>
  <c r="AK41" i="1"/>
  <c r="AK14" i="1"/>
  <c r="AK28" i="1"/>
  <c r="AF52" i="1"/>
  <c r="AF24" i="1"/>
  <c r="AE52" i="1"/>
  <c r="J23" i="1"/>
  <c r="AK24" i="1" l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<sst xmlns="http://schemas.openxmlformats.org/spreadsheetml/2006/main" count="139" uniqueCount="71">
  <si>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</si>
  <si>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</si>
  <si>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</si>
  <si>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</si>
  <si>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</si>
  <si>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</si>
  <si>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</si>
  <si>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</si>
  <si>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</si>
  <si>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</si>
  <si>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</si>
  <si>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</si>
  <si>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</si>
  <si>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</si>
  <si>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</si>
  <si>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</si>
  <si>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</si>
  <si>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</si>
  <si>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</si>
  <si>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</si>
  <si>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</si>
  <si>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</si>
  <si>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</si>
  <si>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</si>
  <si>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</si>
  <si>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</si>
  <si>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</si>
  <si>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</si>
  <si>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</si>
  <si>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</si>
  <si>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</si>
  <si>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</si>
  <si>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</si>
  <si>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</si>
  <si>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</si>
  <si>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</si>
  <si>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</si>
  <si>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</si>
  <si>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</si>
  <si>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</si>
  <si>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</si>
  <si>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</si>
  <si>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</si>
  <si>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</si>
  <si>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</si>
  <si>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</si>
  <si>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</si>
  <si>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</si>
  <si>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</si>
  <si>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</si>
  <si>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</si>
  <si>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</si>
  <si>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</si>
  <si>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</si>
  <si>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</si>
  <si>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</si>
  <si>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</si>
  <si>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</si>
  <si>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</si>
  <si>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</si>
  <si>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</si>
  <si>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</si>
  <si>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106206-3</t>
  </si>
  <si>
    <t>106204-999</t>
  </si>
  <si>
    <t>Routing:        HOLD AT MACH</t>
  </si>
  <si>
    <t>Routing: Pack Dept.</t>
  </si>
  <si>
    <t>JO</t>
  </si>
  <si>
    <t>BA</t>
  </si>
  <si>
    <t>JOB OUT</t>
  </si>
  <si>
    <t>No parts @ mach per MR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</si>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</sst>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F48" sqref="F48"/>
    </sheetView>
  </sheetViews>
  <sheetFormatPr defaultColWidth="9.109375" defaultRowHeight="14.4" x14ac:dyDescent="0.3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 x14ac:dyDescent="0.3">
      <c r="B2" s="148" t="s">
        <v>24</v>
      </c>
      <c r="C2" s="149"/>
      <c r="D2" s="21"/>
      <c r="E2" s="150" t="s">
        <v>62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 x14ac:dyDescent="0.3">
      <c r="B3" s="148" t="s">
        <v>22</v>
      </c>
      <c r="C3" s="149"/>
      <c r="D3" s="24"/>
      <c r="E3" s="150">
        <v>379356</v>
      </c>
      <c r="F3" s="151"/>
      <c r="G3" s="152"/>
      <c r="H3" s="22"/>
      <c r="I3" s="25"/>
      <c r="J3" s="146" t="s">
        <v>25</v>
      </c>
      <c r="K3" s="147"/>
      <c r="L3" s="146" t="s">
        <v>63</v>
      </c>
      <c r="M3" s="149"/>
      <c r="N3" s="149"/>
      <c r="O3" s="147"/>
      <c r="P3" s="22"/>
      <c r="Q3" s="22"/>
      <c r="R3" s="193"/>
      <c r="S3" s="194"/>
      <c r="T3" s="195"/>
      <c r="U3" s="146" t="s">
        <v>70</v>
      </c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 x14ac:dyDescent="0.3">
      <c r="B4" s="211" t="s">
        <v>23</v>
      </c>
      <c r="C4" s="192"/>
      <c r="D4" s="24"/>
      <c r="E4" s="190">
        <v>8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 x14ac:dyDescent="0.3">
      <c r="B5" s="220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0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3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 x14ac:dyDescent="0.3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 x14ac:dyDescent="0.3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 x14ac:dyDescent="0.35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29" t="s">
        <v>59</v>
      </c>
      <c r="S9" s="229"/>
      <c r="T9" s="229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29" t="s">
        <v>59</v>
      </c>
      <c r="AP9" s="229"/>
      <c r="AQ9" s="229"/>
      <c r="AR9" s="203"/>
      <c r="AS9" s="204"/>
      <c r="AT9" s="205"/>
    </row>
    <row r="10" spans="2:46" ht="20.25" customHeight="1" x14ac:dyDescent="0.3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 x14ac:dyDescent="0.35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 x14ac:dyDescent="0.3">
      <c r="B12" s="165" t="s">
        <v>61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8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>
        <v>4</v>
      </c>
      <c r="V12" s="54">
        <f>SUM(F13:F23)</f>
        <v>2</v>
      </c>
      <c r="W12" s="55">
        <f>U12/V12</f>
        <v>2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42220</v>
      </c>
      <c r="C13" s="30" t="s">
        <v>66</v>
      </c>
      <c r="D13" s="30"/>
      <c r="E13" s="30">
        <v>2</v>
      </c>
      <c r="F13" s="77">
        <v>2</v>
      </c>
      <c r="G13" s="32">
        <v>8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8</v>
      </c>
      <c r="K13" s="6">
        <f>E$4-J13</f>
        <v>0</v>
      </c>
      <c r="L13" s="7">
        <f t="shared" ref="L13:L23" si="1">IF(G13="",0,$T$12*(I13-F13-Q13))</f>
        <v>0</v>
      </c>
      <c r="M13" s="4">
        <f>G13</f>
        <v>8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 x14ac:dyDescent="0.3">
      <c r="B14" s="29"/>
      <c r="C14" s="30"/>
      <c r="D14" s="30"/>
      <c r="E14" s="30"/>
      <c r="F14" s="78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8</v>
      </c>
      <c r="K14" s="6">
        <f>E$4-J14</f>
        <v>0</v>
      </c>
      <c r="L14" s="7">
        <f t="shared" si="1"/>
        <v>0</v>
      </c>
      <c r="M14" s="4">
        <f t="shared" ref="M14:M23" si="4">G14</f>
        <v>0</v>
      </c>
      <c r="N14" s="110" t="str">
        <f t="shared" ref="N14:N23" si="5">IF(L14=0,"",(M14/L14))</f>
        <v/>
      </c>
      <c r="O14" s="111"/>
      <c r="P14" s="33"/>
      <c r="Q14" s="30"/>
      <c r="R14" s="30"/>
      <c r="S14" s="30"/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 x14ac:dyDescent="0.3">
      <c r="B15" s="29"/>
      <c r="C15" s="30"/>
      <c r="D15" s="30"/>
      <c r="E15" s="30"/>
      <c r="F15" s="78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8</v>
      </c>
      <c r="K15" s="6">
        <f>E$4-J15</f>
        <v>0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107"/>
      <c r="U15" s="108"/>
      <c r="V15" s="108"/>
      <c r="W15" s="109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 x14ac:dyDescent="0.3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8</v>
      </c>
      <c r="K16" s="6">
        <f t="shared" ref="K16:K24" si="8">E$4-J16</f>
        <v>0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 x14ac:dyDescent="0.3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8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 x14ac:dyDescent="0.3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8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3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8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3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8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3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8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 x14ac:dyDescent="0.3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8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 x14ac:dyDescent="0.3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8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 x14ac:dyDescent="0.3">
      <c r="B24" s="124" t="s">
        <v>20</v>
      </c>
      <c r="C24" s="125"/>
      <c r="D24" s="52"/>
      <c r="E24" s="62">
        <f>SUM(E13:E23)</f>
        <v>2</v>
      </c>
      <c r="F24" s="62">
        <f>SUM(F13:F23)</f>
        <v>2</v>
      </c>
      <c r="G24" s="62">
        <f>SUM(G13:G23)</f>
        <v>8</v>
      </c>
      <c r="H24" s="81"/>
      <c r="I24" s="62">
        <f t="shared" si="0"/>
        <v>4</v>
      </c>
      <c r="J24" s="82">
        <f>J23</f>
        <v>8</v>
      </c>
      <c r="K24" s="82">
        <f t="shared" si="8"/>
        <v>0</v>
      </c>
      <c r="L24" s="83">
        <f>SUM(L13:L23)</f>
        <v>0</v>
      </c>
      <c r="M24" s="81">
        <f>SUM(M13:M23)</f>
        <v>8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" thickBot="1" x14ac:dyDescent="0.35">
      <c r="B25" s="162" t="s">
        <v>64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 x14ac:dyDescent="0.3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8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>
        <v>3</v>
      </c>
      <c r="V26" s="56">
        <f>SUM(F27:F37)</f>
        <v>2</v>
      </c>
      <c r="W26" s="57">
        <f>U26/V26</f>
        <v>1.5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>
        <v>42220</v>
      </c>
      <c r="C27" s="60" t="s">
        <v>66</v>
      </c>
      <c r="D27" s="8"/>
      <c r="E27" s="30">
        <v>0.5</v>
      </c>
      <c r="F27" s="31">
        <v>2</v>
      </c>
      <c r="G27" s="32">
        <v>2</v>
      </c>
      <c r="H27" s="4" t="e">
        <f>IF(G27="","",(IF(#REF!=0,"",(#REF!*G27*#REF!))))</f>
        <v>#REF!</v>
      </c>
      <c r="I27" s="7">
        <f t="shared" ref="I27:I37" si="23">IF(G27="","",(SUM(E27+F27+Q27)))</f>
        <v>2.5</v>
      </c>
      <c r="J27" s="6">
        <f>SUM(G$26:G27)</f>
        <v>2</v>
      </c>
      <c r="K27" s="6">
        <f>E$4-J27</f>
        <v>6</v>
      </c>
      <c r="L27" s="7">
        <f t="shared" ref="L27:L37" si="24">IF(G27="",0,T$26*(I27-F27-Q27))</f>
        <v>0</v>
      </c>
      <c r="M27" s="4">
        <f>G27</f>
        <v>2</v>
      </c>
      <c r="N27" s="110" t="str">
        <f>IF(L27=0,"",(M27/L27))</f>
        <v/>
      </c>
      <c r="O27" s="111"/>
      <c r="P27" s="33"/>
      <c r="Q27" s="8">
        <v>0</v>
      </c>
      <c r="R27" s="8">
        <v>0</v>
      </c>
      <c r="S27" s="8">
        <v>0</v>
      </c>
      <c r="T27" s="230"/>
      <c r="U27" s="231"/>
      <c r="V27" s="231"/>
      <c r="W27" s="232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0"/>
      <c r="AR27" s="231"/>
      <c r="AS27" s="231"/>
      <c r="AT27" s="232"/>
    </row>
    <row r="28" spans="2:46" ht="15" customHeight="1" x14ac:dyDescent="0.3">
      <c r="B28" s="9">
        <v>42220</v>
      </c>
      <c r="C28" s="60" t="s">
        <v>67</v>
      </c>
      <c r="D28" s="8"/>
      <c r="E28" s="30">
        <v>1.5</v>
      </c>
      <c r="F28" s="34">
        <v>0</v>
      </c>
      <c r="G28" s="32">
        <v>6</v>
      </c>
      <c r="H28" s="4" t="e">
        <f>IF(G28="","",(IF(#REF!=0,"",(#REF!*G28*#REF!))))</f>
        <v>#REF!</v>
      </c>
      <c r="I28" s="7">
        <f t="shared" si="23"/>
        <v>1.5</v>
      </c>
      <c r="J28" s="6">
        <f>SUM(G$26:G28)</f>
        <v>8</v>
      </c>
      <c r="K28" s="6">
        <f>E$4-J28</f>
        <v>0</v>
      </c>
      <c r="L28" s="7">
        <f t="shared" si="24"/>
        <v>0</v>
      </c>
      <c r="M28" s="4">
        <f t="shared" ref="M28:M37" si="27">G28</f>
        <v>6</v>
      </c>
      <c r="N28" s="110" t="str">
        <f t="shared" ref="N28:N37" si="28">IF(L28=0,"",(M28/L28))</f>
        <v/>
      </c>
      <c r="O28" s="111"/>
      <c r="P28" s="33"/>
      <c r="Q28" s="8">
        <v>0</v>
      </c>
      <c r="R28" s="8">
        <v>0</v>
      </c>
      <c r="S28" s="8">
        <v>0</v>
      </c>
      <c r="T28" s="230" t="s">
        <v>68</v>
      </c>
      <c r="U28" s="231"/>
      <c r="V28" s="231"/>
      <c r="W28" s="232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8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12" t="s">
        <v>69</v>
      </c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8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8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8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8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8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8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8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8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 x14ac:dyDescent="0.3">
      <c r="B38" s="124" t="s">
        <v>20</v>
      </c>
      <c r="C38" s="125"/>
      <c r="D38" s="53"/>
      <c r="E38" s="63">
        <f t="shared" ref="E38:F38" si="47">SUM(E27:E37)</f>
        <v>2</v>
      </c>
      <c r="F38" s="63">
        <f t="shared" si="47"/>
        <v>2</v>
      </c>
      <c r="G38" s="63">
        <f>SUM(G27:G37)</f>
        <v>8</v>
      </c>
      <c r="H38" s="81"/>
      <c r="I38" s="83">
        <f t="shared" ref="I38" si="48">IF(G38="","",(SUM(E38+F38+Q38)))</f>
        <v>4</v>
      </c>
      <c r="J38" s="82">
        <f>J37</f>
        <v>8</v>
      </c>
      <c r="K38" s="82">
        <f t="shared" si="45"/>
        <v>0</v>
      </c>
      <c r="L38" s="83">
        <f>SUM(L27:L37)</f>
        <v>0</v>
      </c>
      <c r="M38" s="81">
        <f>SUM(M27:M37)</f>
        <v>8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" thickBot="1" x14ac:dyDescent="0.35">
      <c r="B39" s="129" t="s">
        <v>65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 x14ac:dyDescent="0.3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8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8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8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8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8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8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8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8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8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8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8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8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 x14ac:dyDescent="0.3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8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 x14ac:dyDescent="0.35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97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 x14ac:dyDescent="0.3">
      <c r="B55" s="227" t="s">
        <v>52</v>
      </c>
      <c r="C55" s="228"/>
      <c r="D55" s="228"/>
      <c r="E55" s="228"/>
      <c r="F55" s="228"/>
      <c r="G55" s="228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27" t="s">
        <v>52</v>
      </c>
      <c r="Z55" s="228"/>
      <c r="AA55" s="228"/>
      <c r="AB55" s="228"/>
      <c r="AC55" s="228"/>
      <c r="AD55" s="228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 x14ac:dyDescent="0.3">
      <c r="B56" s="134" t="s">
        <v>51</v>
      </c>
      <c r="C56" s="135"/>
      <c r="D56" s="135"/>
      <c r="E56" s="135"/>
      <c r="F56" s="126">
        <v>8</v>
      </c>
      <c r="G56" s="127"/>
      <c r="H56" s="2"/>
      <c r="I56" s="43">
        <v>1</v>
      </c>
      <c r="J56" s="112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3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11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33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 x14ac:dyDescent="0.3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4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7"/>
      <c r="P57" s="117"/>
      <c r="Q57" s="117"/>
      <c r="R57" s="117"/>
      <c r="S57" s="117"/>
      <c r="T57" s="117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4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 x14ac:dyDescent="0.3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 x14ac:dyDescent="0.3">
      <c r="B59" s="136" t="s">
        <v>48</v>
      </c>
      <c r="C59" s="137"/>
      <c r="D59" s="137"/>
      <c r="E59" s="137"/>
      <c r="F59" s="126">
        <f>G38</f>
        <v>8</v>
      </c>
      <c r="G59" s="127"/>
      <c r="H59" s="2"/>
      <c r="I59" s="43">
        <v>4</v>
      </c>
      <c r="J59" s="104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4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 x14ac:dyDescent="0.35">
      <c r="B60" s="221" t="s">
        <v>47</v>
      </c>
      <c r="C60" s="222"/>
      <c r="D60" s="222"/>
      <c r="E60" s="222"/>
      <c r="F60" s="223">
        <f>G24</f>
        <v>8</v>
      </c>
      <c r="G60" s="224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1" t="s">
        <v>47</v>
      </c>
      <c r="Z60" s="222"/>
      <c r="AA60" s="222"/>
      <c r="AB60" s="222"/>
      <c r="AC60" s="223">
        <f>AD24</f>
        <v>0</v>
      </c>
      <c r="AD60" s="224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 x14ac:dyDescent="0.3">
      <c r="B61" s="225"/>
      <c r="C61" s="225"/>
      <c r="D61" s="225"/>
      <c r="E61" s="225"/>
      <c r="F61" s="226"/>
      <c r="G61" s="226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2015-02-25T13:03:46Z</cp:lastPrinted>
  <dcterms:created xsi:type="dcterms:W3CDTF">2014-06-10T19:48:08Z</dcterms:created>
  <dcterms:modified xsi:type="dcterms:W3CDTF">2015-08-19T18:58:04Z</dcterms:modified>
</cp:coreProperties>
</file>