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<sst xmlns="http://schemas.openxmlformats.org/spreadsheetml/2006/main" count="148" uniqueCount="74">
  <si>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</si>
  <si>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</si>
  <si>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</si>
  <si>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</si>
  <si>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</si>
  <si>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</si>
  <si>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</si>
  <si>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</si>
  <si>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</si>
  <si>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</si>
  <si>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</si>
  <si>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</si>
  <si>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</si>
  <si>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</si>
  <si>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</si>
  <si>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</si>
  <si>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</si>
  <si>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</si>
  <si>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</si>
  <si>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</si>
  <si>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</si>
  <si>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</si>
  <si>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</si>
  <si>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</si>
  <si>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</si>
  <si>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</si>
  <si>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</si>
  <si>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</si>
  <si>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</si>
  <si>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</si>
  <si>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</si>
  <si>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</si>
  <si>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</si>
  <si>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</si>
  <si>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</si>
  <si>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</si>
  <si>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</si>
  <si>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</si>
  <si>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</si>
  <si>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</si>
  <si>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</si>
  <si>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</si>
  <si>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</si>
  <si>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</si>
  <si>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</si>
  <si>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</si>
  <si>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</si>
  <si>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</si>
  <si>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</si>
  <si>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</si>
  <si>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</si>
  <si>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</si>
  <si>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</si>
  <si>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</si>
  <si>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</si>
  <si>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</si>
  <si>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</si>
  <si>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</si>
  <si>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</si>
  <si>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</si>
  <si>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</si>
  <si>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</si>
  <si>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915 am</t>
  </si>
  <si>
    <t>yes</t>
  </si>
  <si>
    <t>JC</t>
  </si>
  <si>
    <t>106845-1</t>
  </si>
  <si>
    <t>A06201-0028</t>
  </si>
  <si>
    <t>MP</t>
  </si>
  <si>
    <t>E</t>
  </si>
  <si>
    <t>N/A</t>
  </si>
  <si>
    <t>6min/12sec</t>
  </si>
  <si>
    <t>Routing:      WASH AND PACK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</si>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</sst>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65</v>
      </c>
      <c r="F2" s="150"/>
      <c r="G2" s="151"/>
      <c r="H2" s="22"/>
      <c r="I2" s="2"/>
      <c r="J2" s="145" t="s">
        <v>0</v>
      </c>
      <c r="K2" s="146"/>
      <c r="L2" s="23" t="s">
        <v>68</v>
      </c>
      <c r="M2" s="22"/>
      <c r="N2" s="22"/>
      <c r="O2" s="22"/>
      <c r="P2" s="22"/>
      <c r="Q2" s="22"/>
      <c r="R2" s="197" t="s">
        <v>45</v>
      </c>
      <c r="S2" s="198"/>
      <c r="T2" s="199"/>
      <c r="U2" s="145" t="s">
        <v>69</v>
      </c>
      <c r="V2" s="148"/>
      <c r="W2" s="185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7" t="s">
        <v>45</v>
      </c>
      <c r="AP2" s="198"/>
      <c r="AQ2" s="199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365543</v>
      </c>
      <c r="F3" s="150"/>
      <c r="G3" s="151"/>
      <c r="H3" s="22"/>
      <c r="I3" s="25"/>
      <c r="J3" s="145" t="s">
        <v>25</v>
      </c>
      <c r="K3" s="146"/>
      <c r="L3" s="145" t="s">
        <v>66</v>
      </c>
      <c r="M3" s="148"/>
      <c r="N3" s="148"/>
      <c r="O3" s="146"/>
      <c r="P3" s="22"/>
      <c r="Q3" s="22"/>
      <c r="R3" s="200"/>
      <c r="S3" s="201"/>
      <c r="T3" s="202"/>
      <c r="U3" s="145"/>
      <c r="V3" s="148"/>
      <c r="W3" s="185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200"/>
      <c r="AP3" s="201"/>
      <c r="AQ3" s="202"/>
      <c r="AR3" s="145"/>
      <c r="AS3" s="148"/>
      <c r="AT3" s="185"/>
    </row>
    <row r="4" spans="2:46" ht="19.5" customHeight="1">
      <c r="B4" s="218" t="s">
        <v>23</v>
      </c>
      <c r="C4" s="199"/>
      <c r="D4" s="24"/>
      <c r="E4" s="197">
        <v>200</v>
      </c>
      <c r="F4" s="198"/>
      <c r="G4" s="199"/>
      <c r="H4" s="22"/>
      <c r="I4" s="26"/>
      <c r="J4" s="195"/>
      <c r="K4" s="195"/>
      <c r="L4" s="195"/>
      <c r="M4" s="195"/>
      <c r="N4" s="195"/>
      <c r="O4" s="195"/>
      <c r="P4" s="27"/>
      <c r="Q4" s="27"/>
      <c r="R4" s="203"/>
      <c r="S4" s="204"/>
      <c r="T4" s="205"/>
      <c r="U4" s="195"/>
      <c r="V4" s="195"/>
      <c r="W4" s="196"/>
      <c r="Y4" s="218" t="s">
        <v>23</v>
      </c>
      <c r="Z4" s="199"/>
      <c r="AA4" s="92"/>
      <c r="AB4" s="197"/>
      <c r="AC4" s="198"/>
      <c r="AD4" s="199"/>
      <c r="AE4" s="22"/>
      <c r="AF4" s="26"/>
      <c r="AG4" s="195"/>
      <c r="AH4" s="195"/>
      <c r="AI4" s="195"/>
      <c r="AJ4" s="195"/>
      <c r="AK4" s="195"/>
      <c r="AL4" s="195"/>
      <c r="AM4" s="27"/>
      <c r="AN4" s="27"/>
      <c r="AO4" s="203"/>
      <c r="AP4" s="204"/>
      <c r="AQ4" s="205"/>
      <c r="AR4" s="195"/>
      <c r="AS4" s="195"/>
      <c r="AT4" s="196"/>
    </row>
    <row r="5" spans="2:46" ht="6.75" customHeight="1">
      <c r="B5" s="227"/>
      <c r="C5" s="204"/>
      <c r="D5" s="204"/>
      <c r="E5" s="204"/>
      <c r="F5" s="204"/>
      <c r="G5" s="204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7"/>
      <c r="Z5" s="204"/>
      <c r="AA5" s="204"/>
      <c r="AB5" s="204"/>
      <c r="AC5" s="204"/>
      <c r="AD5" s="20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22" t="s">
        <v>56</v>
      </c>
      <c r="C6" s="223"/>
      <c r="D6" s="223"/>
      <c r="E6" s="224"/>
      <c r="F6" s="174"/>
      <c r="G6" s="175"/>
      <c r="H6" s="22"/>
      <c r="I6" s="26"/>
      <c r="J6" s="27"/>
      <c r="K6" s="27"/>
      <c r="L6" s="27"/>
      <c r="M6" s="74"/>
      <c r="N6" s="85"/>
      <c r="O6" s="85"/>
      <c r="P6" s="85"/>
      <c r="Q6" s="86"/>
      <c r="R6" s="186" t="s">
        <v>60</v>
      </c>
      <c r="S6" s="187"/>
      <c r="T6" s="187"/>
      <c r="U6" s="187"/>
      <c r="V6" s="187"/>
      <c r="W6" s="188"/>
      <c r="Y6" s="222" t="s">
        <v>56</v>
      </c>
      <c r="Z6" s="223"/>
      <c r="AA6" s="223"/>
      <c r="AB6" s="224"/>
      <c r="AC6" s="174"/>
      <c r="AD6" s="17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15" t="s">
        <v>46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73"/>
      <c r="N7" s="176"/>
      <c r="O7" s="177"/>
      <c r="P7" s="177"/>
      <c r="Q7" s="177"/>
      <c r="R7" s="206" t="s">
        <v>57</v>
      </c>
      <c r="S7" s="206"/>
      <c r="T7" s="206"/>
      <c r="U7" s="145"/>
      <c r="V7" s="148"/>
      <c r="W7" s="185"/>
      <c r="Y7" s="215" t="s">
        <v>46</v>
      </c>
      <c r="Z7" s="216"/>
      <c r="AA7" s="216"/>
      <c r="AB7" s="216"/>
      <c r="AC7" s="216"/>
      <c r="AD7" s="216"/>
      <c r="AE7" s="216"/>
      <c r="AF7" s="216"/>
      <c r="AG7" s="216"/>
      <c r="AH7" s="216"/>
      <c r="AI7" s="217"/>
      <c r="AJ7" s="73"/>
      <c r="AK7" s="176"/>
      <c r="AL7" s="177"/>
      <c r="AM7" s="177"/>
      <c r="AN7" s="177"/>
      <c r="AO7" s="206" t="s">
        <v>57</v>
      </c>
      <c r="AP7" s="206"/>
      <c r="AQ7" s="206"/>
      <c r="AR7" s="145"/>
      <c r="AS7" s="148"/>
      <c r="AT7" s="185"/>
    </row>
    <row r="8" spans="2:46" ht="16.5" customHeight="1">
      <c r="B8" s="218"/>
      <c r="C8" s="198"/>
      <c r="D8" s="198"/>
      <c r="E8" s="198"/>
      <c r="F8" s="198"/>
      <c r="G8" s="198"/>
      <c r="H8" s="198"/>
      <c r="I8" s="198"/>
      <c r="J8" s="198"/>
      <c r="K8" s="198"/>
      <c r="L8" s="199"/>
      <c r="M8" s="73"/>
      <c r="N8" s="176"/>
      <c r="O8" s="177"/>
      <c r="P8" s="177"/>
      <c r="Q8" s="177"/>
      <c r="R8" s="206" t="s">
        <v>58</v>
      </c>
      <c r="S8" s="206"/>
      <c r="T8" s="206"/>
      <c r="U8" s="145"/>
      <c r="V8" s="148"/>
      <c r="W8" s="185"/>
      <c r="Y8" s="218"/>
      <c r="Z8" s="198"/>
      <c r="AA8" s="198"/>
      <c r="AB8" s="198"/>
      <c r="AC8" s="198"/>
      <c r="AD8" s="198"/>
      <c r="AE8" s="198"/>
      <c r="AF8" s="198"/>
      <c r="AG8" s="198"/>
      <c r="AH8" s="198"/>
      <c r="AI8" s="199"/>
      <c r="AJ8" s="73"/>
      <c r="AK8" s="176"/>
      <c r="AL8" s="177"/>
      <c r="AM8" s="177"/>
      <c r="AN8" s="177"/>
      <c r="AO8" s="206" t="s">
        <v>58</v>
      </c>
      <c r="AP8" s="206"/>
      <c r="AQ8" s="206"/>
      <c r="AR8" s="145"/>
      <c r="AS8" s="148"/>
      <c r="AT8" s="185"/>
    </row>
    <row r="9" spans="2:46" ht="16.5" customHeight="1" thickBo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1"/>
      <c r="M9" s="65"/>
      <c r="N9" s="213"/>
      <c r="O9" s="214"/>
      <c r="P9" s="214"/>
      <c r="Q9" s="214"/>
      <c r="R9" s="237" t="s">
        <v>59</v>
      </c>
      <c r="S9" s="237"/>
      <c r="T9" s="237"/>
      <c r="U9" s="210"/>
      <c r="V9" s="211"/>
      <c r="W9" s="212"/>
      <c r="Y9" s="219"/>
      <c r="Z9" s="220"/>
      <c r="AA9" s="220"/>
      <c r="AB9" s="220"/>
      <c r="AC9" s="220"/>
      <c r="AD9" s="220"/>
      <c r="AE9" s="220"/>
      <c r="AF9" s="220"/>
      <c r="AG9" s="220"/>
      <c r="AH9" s="220"/>
      <c r="AI9" s="221"/>
      <c r="AJ9" s="65"/>
      <c r="AK9" s="213"/>
      <c r="AL9" s="214"/>
      <c r="AM9" s="214"/>
      <c r="AN9" s="214"/>
      <c r="AO9" s="237" t="s">
        <v>59</v>
      </c>
      <c r="AP9" s="237"/>
      <c r="AQ9" s="237"/>
      <c r="AR9" s="210"/>
      <c r="AS9" s="211"/>
      <c r="AT9" s="212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7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7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8"/>
      <c r="V11" s="209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8"/>
      <c r="AS11" s="209"/>
      <c r="AT11" s="179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71" t="s">
        <v>70</v>
      </c>
      <c r="O12" s="172"/>
      <c r="P12" s="67"/>
      <c r="Q12" s="67"/>
      <c r="R12" s="67"/>
      <c r="S12" s="68"/>
      <c r="T12" s="69">
        <v>8</v>
      </c>
      <c r="U12" s="69">
        <v>8</v>
      </c>
      <c r="V12" s="54">
        <f>SUM(F13:F23)</f>
        <v>7.5</v>
      </c>
      <c r="W12" s="55">
        <f>U12/V12</f>
        <v>1.0666666666666667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42089</v>
      </c>
      <c r="C13" s="30" t="s">
        <v>67</v>
      </c>
      <c r="D13" s="30"/>
      <c r="E13" s="30">
        <v>0</v>
      </c>
      <c r="F13" s="77">
        <v>4.5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5"/>
      <c r="AR13" s="246"/>
      <c r="AS13" s="246"/>
      <c r="AT13" s="247"/>
    </row>
    <row r="14" spans="2:46" ht="15" customHeight="1">
      <c r="B14" s="29">
        <v>42090</v>
      </c>
      <c r="C14" s="30" t="s">
        <v>67</v>
      </c>
      <c r="D14" s="30"/>
      <c r="E14" s="30">
        <v>4</v>
      </c>
      <c r="F14" s="78">
        <v>3</v>
      </c>
      <c r="G14" s="32">
        <v>37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37</v>
      </c>
      <c r="K14" s="6">
        <f>E$4-J14</f>
        <v>163</v>
      </c>
      <c r="L14" s="7">
        <f t="shared" si="1"/>
        <v>32</v>
      </c>
      <c r="M14" s="4">
        <f t="shared" ref="M14:M23" si="4">G14</f>
        <v>37</v>
      </c>
      <c r="N14" s="110">
        <f t="shared" ref="N14:N23" si="5">IF(L14=0,"",(M14/L14))</f>
        <v>1.15625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42093</v>
      </c>
      <c r="C15" s="30" t="s">
        <v>67</v>
      </c>
      <c r="D15" s="30"/>
      <c r="E15" s="30">
        <v>8</v>
      </c>
      <c r="F15" s="78">
        <v>0</v>
      </c>
      <c r="G15" s="32">
        <v>65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102</v>
      </c>
      <c r="K15" s="6">
        <f>E$4-J15</f>
        <v>98</v>
      </c>
      <c r="L15" s="7">
        <f t="shared" si="1"/>
        <v>64</v>
      </c>
      <c r="M15" s="4">
        <f t="shared" si="4"/>
        <v>65</v>
      </c>
      <c r="N15" s="110">
        <f t="shared" si="5"/>
        <v>1.015625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42094</v>
      </c>
      <c r="C16" s="35" t="s">
        <v>67</v>
      </c>
      <c r="D16" s="50"/>
      <c r="E16" s="50">
        <v>8</v>
      </c>
      <c r="F16" s="79">
        <v>0</v>
      </c>
      <c r="G16" s="10">
        <v>64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166</v>
      </c>
      <c r="K16" s="6">
        <f t="shared" ref="K16:K24" si="8">E$4-J16</f>
        <v>34</v>
      </c>
      <c r="L16" s="7">
        <f t="shared" si="1"/>
        <v>64</v>
      </c>
      <c r="M16" s="4">
        <f t="shared" si="4"/>
        <v>64</v>
      </c>
      <c r="N16" s="110">
        <f t="shared" si="5"/>
        <v>1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>
        <v>42095</v>
      </c>
      <c r="C17" s="35" t="s">
        <v>67</v>
      </c>
      <c r="D17" s="61"/>
      <c r="E17" s="61">
        <v>8</v>
      </c>
      <c r="F17" s="79">
        <v>0</v>
      </c>
      <c r="G17" s="10">
        <v>73</v>
      </c>
      <c r="H17" s="4"/>
      <c r="I17" s="5">
        <f t="shared" ref="I17" si="10">IF(G17="","",(SUM(E17+F17+Q17)))</f>
        <v>8</v>
      </c>
      <c r="J17" s="6">
        <f>SUM(G$12:G17)</f>
        <v>239</v>
      </c>
      <c r="K17" s="6">
        <f t="shared" ref="K17" si="11">E$4-J17</f>
        <v>-39</v>
      </c>
      <c r="L17" s="7">
        <f t="shared" ref="L17" si="12">IF(G17="",0,$T$12*(I17-F17-Q17))</f>
        <v>64</v>
      </c>
      <c r="M17" s="4">
        <f t="shared" ref="M17" si="13">G17</f>
        <v>73</v>
      </c>
      <c r="N17" s="110">
        <f t="shared" ref="N17" si="14">IF(L17=0,"",(M17/L17))</f>
        <v>1.140625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>
        <v>42096</v>
      </c>
      <c r="C18" s="59" t="s">
        <v>67</v>
      </c>
      <c r="D18" s="61"/>
      <c r="E18" s="61">
        <v>8</v>
      </c>
      <c r="F18" s="79">
        <v>0</v>
      </c>
      <c r="G18" s="10">
        <v>57</v>
      </c>
      <c r="H18" s="4"/>
      <c r="I18" s="5">
        <f t="shared" ref="I18:I20" si="16">IF(G18="","",(SUM(E18+F18+Q18)))</f>
        <v>8</v>
      </c>
      <c r="J18" s="6">
        <f>SUM(G$12:G18)</f>
        <v>296</v>
      </c>
      <c r="K18" s="6">
        <f t="shared" ref="K18:K20" si="17">E$4-J18</f>
        <v>-96</v>
      </c>
      <c r="L18" s="7">
        <f t="shared" ref="L18:L20" si="18">IF(G18="",0,$T$12*(I18-F18-Q18))</f>
        <v>64</v>
      </c>
      <c r="M18" s="4">
        <f t="shared" ref="M18:M20" si="19">G18</f>
        <v>57</v>
      </c>
      <c r="N18" s="110">
        <f t="shared" ref="N18:N20" si="20">IF(L18=0,"",(M18/L18))</f>
        <v>0.890625</v>
      </c>
      <c r="O18" s="111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42100</v>
      </c>
      <c r="C19" s="59" t="s">
        <v>67</v>
      </c>
      <c r="D19" s="61"/>
      <c r="E19" s="61">
        <v>8</v>
      </c>
      <c r="F19" s="79">
        <v>0</v>
      </c>
      <c r="G19" s="10">
        <v>65</v>
      </c>
      <c r="H19" s="4"/>
      <c r="I19" s="5">
        <f t="shared" si="16"/>
        <v>8</v>
      </c>
      <c r="J19" s="6">
        <f>SUM(G$12:G19)</f>
        <v>361</v>
      </c>
      <c r="K19" s="6">
        <f t="shared" si="17"/>
        <v>-161</v>
      </c>
      <c r="L19" s="7">
        <f t="shared" si="18"/>
        <v>64</v>
      </c>
      <c r="M19" s="4">
        <f t="shared" si="19"/>
        <v>65</v>
      </c>
      <c r="N19" s="110">
        <f t="shared" si="20"/>
        <v>1.015625</v>
      </c>
      <c r="O19" s="111"/>
      <c r="P19" s="33"/>
      <c r="Q19" s="61">
        <v>0</v>
      </c>
      <c r="R19" s="61">
        <v>0</v>
      </c>
      <c r="S19" s="61">
        <v>0</v>
      </c>
      <c r="T19" s="189" t="s">
        <v>72</v>
      </c>
      <c r="U19" s="190"/>
      <c r="V19" s="190"/>
      <c r="W19" s="19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361</v>
      </c>
      <c r="K20" s="6">
        <f t="shared" si="17"/>
        <v>-161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192" t="s">
        <v>73</v>
      </c>
      <c r="U20" s="193"/>
      <c r="V20" s="193"/>
      <c r="W20" s="194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361</v>
      </c>
      <c r="K21" s="6">
        <f t="shared" si="8"/>
        <v>-161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361</v>
      </c>
      <c r="K22" s="6">
        <f t="shared" si="8"/>
        <v>-161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361</v>
      </c>
      <c r="K23" s="6">
        <f t="shared" si="8"/>
        <v>-161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44</v>
      </c>
      <c r="F24" s="62">
        <f>SUM(F13:F23)</f>
        <v>7.5</v>
      </c>
      <c r="G24" s="62">
        <f>SUM(G13:G23)</f>
        <v>361</v>
      </c>
      <c r="H24" s="81"/>
      <c r="I24" s="62">
        <f t="shared" si="0"/>
        <v>51.5</v>
      </c>
      <c r="J24" s="82">
        <f>J23</f>
        <v>361</v>
      </c>
      <c r="K24" s="82">
        <f t="shared" si="8"/>
        <v>-161</v>
      </c>
      <c r="L24" s="83">
        <f>SUM(L13:L23)</f>
        <v>352</v>
      </c>
      <c r="M24" s="81">
        <f>SUM(M13:M23)</f>
        <v>361</v>
      </c>
      <c r="N24" s="121">
        <f>SUM(M24/L24)</f>
        <v>1.0255681818181819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71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8" t="s">
        <v>37</v>
      </c>
      <c r="Z25" s="249"/>
      <c r="AA25" s="249"/>
      <c r="AB25" s="249"/>
      <c r="AC25" s="249"/>
      <c r="AD25" s="250"/>
      <c r="AE25" s="250"/>
      <c r="AF25" s="250"/>
      <c r="AG25" s="250"/>
      <c r="AH25" s="250"/>
      <c r="AI25" s="249"/>
      <c r="AJ25" s="249"/>
      <c r="AK25" s="249"/>
      <c r="AL25" s="249"/>
      <c r="AM25" s="249"/>
      <c r="AN25" s="249"/>
      <c r="AO25" s="249"/>
      <c r="AP25" s="249"/>
      <c r="AQ25" s="250"/>
      <c r="AR25" s="250"/>
      <c r="AS25" s="250"/>
      <c r="AT25" s="251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3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8"/>
      <c r="U27" s="239"/>
      <c r="V27" s="239"/>
      <c r="W27" s="240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8"/>
      <c r="AR27" s="239"/>
      <c r="AS27" s="239"/>
      <c r="AT27" s="24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3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42" t="s">
        <v>42</v>
      </c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4"/>
      <c r="X53" s="97"/>
      <c r="Y53" s="242" t="s">
        <v>42</v>
      </c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4" t="s">
        <v>52</v>
      </c>
      <c r="C55" s="235"/>
      <c r="D55" s="235"/>
      <c r="E55" s="235"/>
      <c r="F55" s="235"/>
      <c r="G55" s="235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34" t="s">
        <v>52</v>
      </c>
      <c r="Z55" s="235"/>
      <c r="AA55" s="235"/>
      <c r="AB55" s="235"/>
      <c r="AC55" s="235"/>
      <c r="AD55" s="235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365</v>
      </c>
      <c r="G56" s="126"/>
      <c r="H56" s="2"/>
      <c r="I56" s="43">
        <v>1</v>
      </c>
      <c r="J56" s="236" t="s">
        <v>43</v>
      </c>
      <c r="K56" s="139"/>
      <c r="L56" s="44">
        <f>SUMIF($R$13:$R$23,1,$Q$13:$Q$50)+SUMIF($R$27:$R$37,1,$Q$27:$Q$37)+SUMIF($R$41:$R$51,1,$Q$41:$Q$51)</f>
        <v>0</v>
      </c>
      <c r="M56" s="142">
        <v>42089</v>
      </c>
      <c r="N56" s="142"/>
      <c r="O56" s="241" t="s">
        <v>62</v>
      </c>
      <c r="P56" s="116"/>
      <c r="Q56" s="116"/>
      <c r="R56" s="115" t="s">
        <v>63</v>
      </c>
      <c r="S56" s="116"/>
      <c r="T56" s="115" t="s">
        <v>64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6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52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5" t="s">
        <v>44</v>
      </c>
      <c r="K58" s="226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5" t="s">
        <v>44</v>
      </c>
      <c r="AH58" s="226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8" t="s">
        <v>47</v>
      </c>
      <c r="C60" s="229"/>
      <c r="D60" s="229"/>
      <c r="E60" s="229"/>
      <c r="F60" s="230">
        <f>G24</f>
        <v>361</v>
      </c>
      <c r="G60" s="231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8" t="s">
        <v>47</v>
      </c>
      <c r="Z60" s="229"/>
      <c r="AA60" s="229"/>
      <c r="AB60" s="229"/>
      <c r="AC60" s="230">
        <f>AD24</f>
        <v>0</v>
      </c>
      <c r="AD60" s="231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2"/>
      <c r="C61" s="232"/>
      <c r="D61" s="232"/>
      <c r="E61" s="232"/>
      <c r="F61" s="233"/>
      <c r="G61" s="233"/>
    </row>
  </sheetData>
  <mergeCells count="362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2015-04-09T19:32:10Z</dcterms:modified>
</cp:coreProperties>
</file>