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L15" s="1"/>
  <c r="N15" s="1"/>
  <c r="J15"/>
  <c r="K15" s="1"/>
  <c r="I16"/>
  <c r="L16" s="1"/>
  <c r="N16" s="1"/>
  <c r="J16"/>
  <c r="K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<sst xmlns="http://schemas.openxmlformats.org/spreadsheetml/2006/main" count="148" uniqueCount="75">
  <si>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</si>
  <si>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</si>
  <si>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</si>
  <si>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</si>
  <si>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</si>
  <si>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</si>
  <si>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</si>
  <si>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</si>
  <si>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</si>
  <si>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</si>
  <si>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</si>
  <si>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</si>
  <si>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</si>
  <si>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</si>
  <si>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</si>
  <si>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</si>
  <si>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</si>
  <si>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</si>
  <si>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</si>
  <si>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</si>
  <si>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</si>
  <si>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</si>
  <si>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</si>
  <si>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</si>
  <si>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</si>
  <si>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</si>
  <si>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</si>
  <si>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</si>
  <si>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</si>
  <si>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</si>
  <si>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</si>
  <si>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</si>
  <si>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</si>
  <si>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</si>
  <si>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</si>
  <si>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</si>
  <si>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</si>
  <si>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</si>
  <si>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</si>
  <si>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</si>
  <si>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</si>
  <si>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</si>
  <si>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</si>
  <si>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</si>
  <si>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</si>
  <si>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</si>
  <si>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</si>
  <si>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</si>
  <si>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</si>
  <si>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</si>
  <si>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</si>
  <si>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</si>
  <si>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</si>
  <si>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</si>
  <si>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</si>
  <si>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</si>
  <si>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</si>
  <si>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</si>
  <si>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</si>
  <si>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</si>
  <si>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</si>
  <si>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</si>
  <si>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1303-A-BLNK</t>
  </si>
  <si>
    <t>A02071-0112</t>
  </si>
  <si>
    <t>Machine # H4</t>
  </si>
  <si>
    <t>Routing:        LATHE FOR TOP HOLE</t>
  </si>
  <si>
    <t>3M 35SEC</t>
  </si>
  <si>
    <t>DONE</t>
  </si>
  <si>
    <t>C</t>
  </si>
  <si>
    <t>JB</t>
  </si>
  <si>
    <t>Wait for fair</t>
  </si>
  <si>
    <t>183970.19.1</t>
  </si>
  <si>
    <t>HVD</t>
  </si>
  <si>
    <t>Hand feed all day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</si>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</sst>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8" sqref="B18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62</v>
      </c>
      <c r="F2" s="151"/>
      <c r="G2" s="152"/>
      <c r="H2" s="22"/>
      <c r="I2" s="2"/>
      <c r="J2" s="146" t="s">
        <v>0</v>
      </c>
      <c r="K2" s="147"/>
      <c r="L2" s="23" t="s">
        <v>68</v>
      </c>
      <c r="M2" s="22"/>
      <c r="N2" s="22"/>
      <c r="O2" s="22"/>
      <c r="P2" s="22"/>
      <c r="Q2" s="22"/>
      <c r="R2" s="192" t="s">
        <v>45</v>
      </c>
      <c r="S2" s="193"/>
      <c r="T2" s="194"/>
      <c r="U2" s="146"/>
      <c r="V2" s="149"/>
      <c r="W2" s="186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6"/>
      <c r="AS2" s="149"/>
      <c r="AT2" s="186"/>
    </row>
    <row r="3" spans="2:46" ht="19.5" customHeight="1">
      <c r="B3" s="148" t="s">
        <v>22</v>
      </c>
      <c r="C3" s="149"/>
      <c r="D3" s="24"/>
      <c r="E3" s="150">
        <v>381437</v>
      </c>
      <c r="F3" s="151"/>
      <c r="G3" s="152"/>
      <c r="H3" s="22"/>
      <c r="I3" s="25"/>
      <c r="J3" s="146" t="s">
        <v>25</v>
      </c>
      <c r="K3" s="147"/>
      <c r="L3" s="146" t="s">
        <v>63</v>
      </c>
      <c r="M3" s="149"/>
      <c r="N3" s="149"/>
      <c r="O3" s="147"/>
      <c r="P3" s="22"/>
      <c r="Q3" s="22"/>
      <c r="R3" s="195"/>
      <c r="S3" s="196"/>
      <c r="T3" s="197"/>
      <c r="U3" s="146" t="s">
        <v>71</v>
      </c>
      <c r="V3" s="149"/>
      <c r="W3" s="186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5"/>
      <c r="AP3" s="196"/>
      <c r="AQ3" s="197"/>
      <c r="AR3" s="146"/>
      <c r="AS3" s="149"/>
      <c r="AT3" s="186"/>
    </row>
    <row r="4" spans="2:46" ht="19.5" customHeight="1">
      <c r="B4" s="213" t="s">
        <v>23</v>
      </c>
      <c r="C4" s="194"/>
      <c r="D4" s="24"/>
      <c r="E4" s="192">
        <v>175</v>
      </c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3" t="s">
        <v>23</v>
      </c>
      <c r="Z4" s="194"/>
      <c r="AA4" s="92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>
      <c r="B5" s="222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2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7" t="s">
        <v>56</v>
      </c>
      <c r="C6" s="218"/>
      <c r="D6" s="218"/>
      <c r="E6" s="219"/>
      <c r="F6" s="175"/>
      <c r="G6" s="176"/>
      <c r="H6" s="22"/>
      <c r="I6" s="26"/>
      <c r="J6" s="27"/>
      <c r="K6" s="27"/>
      <c r="L6" s="27"/>
      <c r="M6" s="74"/>
      <c r="N6" s="85"/>
      <c r="O6" s="85"/>
      <c r="P6" s="85"/>
      <c r="Q6" s="86"/>
      <c r="R6" s="187" t="s">
        <v>60</v>
      </c>
      <c r="S6" s="188"/>
      <c r="T6" s="188"/>
      <c r="U6" s="188"/>
      <c r="V6" s="188"/>
      <c r="W6" s="189"/>
      <c r="Y6" s="217" t="s">
        <v>56</v>
      </c>
      <c r="Z6" s="218"/>
      <c r="AA6" s="218"/>
      <c r="AB6" s="219"/>
      <c r="AC6" s="175"/>
      <c r="AD6" s="176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7" t="s">
        <v>60</v>
      </c>
      <c r="AP6" s="188"/>
      <c r="AQ6" s="188"/>
      <c r="AR6" s="188"/>
      <c r="AS6" s="188"/>
      <c r="AT6" s="189"/>
    </row>
    <row r="7" spans="2:46" ht="16.5" customHeight="1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3"/>
      <c r="N7" s="177"/>
      <c r="O7" s="178"/>
      <c r="P7" s="178"/>
      <c r="Q7" s="178"/>
      <c r="R7" s="201" t="s">
        <v>57</v>
      </c>
      <c r="S7" s="201"/>
      <c r="T7" s="201"/>
      <c r="U7" s="146" t="s">
        <v>67</v>
      </c>
      <c r="V7" s="149"/>
      <c r="W7" s="186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3"/>
      <c r="AK7" s="177"/>
      <c r="AL7" s="178"/>
      <c r="AM7" s="178"/>
      <c r="AN7" s="178"/>
      <c r="AO7" s="201" t="s">
        <v>57</v>
      </c>
      <c r="AP7" s="201"/>
      <c r="AQ7" s="201"/>
      <c r="AR7" s="146"/>
      <c r="AS7" s="149"/>
      <c r="AT7" s="186"/>
    </row>
    <row r="8" spans="2:46" ht="16.5" customHeight="1">
      <c r="B8" s="213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3"/>
      <c r="N8" s="177"/>
      <c r="O8" s="178"/>
      <c r="P8" s="178"/>
      <c r="Q8" s="178"/>
      <c r="R8" s="201" t="s">
        <v>58</v>
      </c>
      <c r="S8" s="201"/>
      <c r="T8" s="201"/>
      <c r="U8" s="146"/>
      <c r="V8" s="149"/>
      <c r="W8" s="186"/>
      <c r="Y8" s="213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3"/>
      <c r="AK8" s="177"/>
      <c r="AL8" s="178"/>
      <c r="AM8" s="178"/>
      <c r="AN8" s="178"/>
      <c r="AO8" s="201" t="s">
        <v>58</v>
      </c>
      <c r="AP8" s="201"/>
      <c r="AQ8" s="201"/>
      <c r="AR8" s="146"/>
      <c r="AS8" s="149"/>
      <c r="AT8" s="186"/>
    </row>
    <row r="9" spans="2:46" ht="16.5" customHeight="1" thickBot="1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65"/>
      <c r="N9" s="208"/>
      <c r="O9" s="209"/>
      <c r="P9" s="209"/>
      <c r="Q9" s="209"/>
      <c r="R9" s="232" t="s">
        <v>59</v>
      </c>
      <c r="S9" s="232"/>
      <c r="T9" s="232"/>
      <c r="U9" s="205"/>
      <c r="V9" s="206"/>
      <c r="W9" s="207"/>
      <c r="Y9" s="214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65"/>
      <c r="AK9" s="208"/>
      <c r="AL9" s="209"/>
      <c r="AM9" s="209"/>
      <c r="AN9" s="209"/>
      <c r="AO9" s="232" t="s">
        <v>59</v>
      </c>
      <c r="AP9" s="232"/>
      <c r="AQ9" s="232"/>
      <c r="AR9" s="205"/>
      <c r="AS9" s="206"/>
      <c r="AT9" s="207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2" t="s">
        <v>17</v>
      </c>
      <c r="O10" s="183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2" t="s">
        <v>19</v>
      </c>
      <c r="V10" s="155" t="s">
        <v>28</v>
      </c>
      <c r="W10" s="179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2" t="s">
        <v>17</v>
      </c>
      <c r="AL10" s="183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2" t="s">
        <v>19</v>
      </c>
      <c r="AS10" s="155" t="s">
        <v>28</v>
      </c>
      <c r="AT10" s="179" t="s">
        <v>29</v>
      </c>
    </row>
    <row r="11" spans="2:46" ht="30.75" customHeight="1" thickBot="1">
      <c r="B11" s="154"/>
      <c r="C11" s="156"/>
      <c r="D11" s="181"/>
      <c r="E11" s="181"/>
      <c r="F11" s="156"/>
      <c r="G11" s="181"/>
      <c r="H11" s="158"/>
      <c r="I11" s="158"/>
      <c r="J11" s="158"/>
      <c r="K11" s="158"/>
      <c r="L11" s="158"/>
      <c r="M11" s="158"/>
      <c r="N11" s="184"/>
      <c r="O11" s="185"/>
      <c r="P11" s="169"/>
      <c r="Q11" s="169"/>
      <c r="R11" s="169"/>
      <c r="S11" s="169"/>
      <c r="T11" s="169"/>
      <c r="U11" s="203"/>
      <c r="V11" s="204"/>
      <c r="W11" s="180"/>
      <c r="Y11" s="154"/>
      <c r="Z11" s="156"/>
      <c r="AA11" s="181"/>
      <c r="AB11" s="181"/>
      <c r="AC11" s="156"/>
      <c r="AD11" s="181"/>
      <c r="AE11" s="158"/>
      <c r="AF11" s="158"/>
      <c r="AG11" s="158"/>
      <c r="AH11" s="158"/>
      <c r="AI11" s="158"/>
      <c r="AJ11" s="158"/>
      <c r="AK11" s="184"/>
      <c r="AL11" s="185"/>
      <c r="AM11" s="169"/>
      <c r="AN11" s="169"/>
      <c r="AO11" s="169"/>
      <c r="AP11" s="169"/>
      <c r="AQ11" s="169"/>
      <c r="AR11" s="203"/>
      <c r="AS11" s="204"/>
      <c r="AT11" s="180"/>
    </row>
    <row r="12" spans="2:46" ht="15" customHeight="1">
      <c r="B12" s="165" t="s">
        <v>64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175</v>
      </c>
      <c r="L12" s="170" t="s">
        <v>55</v>
      </c>
      <c r="M12" s="171"/>
      <c r="N12" s="172" t="s">
        <v>66</v>
      </c>
      <c r="O12" s="173"/>
      <c r="P12" s="67"/>
      <c r="Q12" s="67"/>
      <c r="R12" s="67"/>
      <c r="S12" s="68"/>
      <c r="T12" s="69">
        <v>13</v>
      </c>
      <c r="U12" s="69">
        <v>1</v>
      </c>
      <c r="V12" s="54">
        <f>SUM(F13:F23)</f>
        <v>2</v>
      </c>
      <c r="W12" s="55">
        <f>U12/V12</f>
        <v>0.5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4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42265</v>
      </c>
      <c r="C13" s="30" t="s">
        <v>69</v>
      </c>
      <c r="D13" s="30"/>
      <c r="E13" s="30">
        <v>1</v>
      </c>
      <c r="F13" s="78">
        <v>2</v>
      </c>
      <c r="G13" s="32">
        <v>8</v>
      </c>
      <c r="H13" s="4"/>
      <c r="I13" s="5">
        <f t="shared" ref="I13" si="0">IF(G13="","",(SUM(E13+F13+Q13)))</f>
        <v>3</v>
      </c>
      <c r="J13" s="6">
        <f>SUM(G$12:G13)</f>
        <v>8</v>
      </c>
      <c r="K13" s="6">
        <f>E$4-J13</f>
        <v>167</v>
      </c>
      <c r="L13" s="7">
        <f t="shared" ref="L13" si="1">IF(G13="",0,$T$12*(I13-F13-Q13))</f>
        <v>13</v>
      </c>
      <c r="M13" s="4">
        <f>G13</f>
        <v>8</v>
      </c>
      <c r="N13" s="111">
        <f>IF(L13=0,"",(M13/L13))</f>
        <v>0.61538461538461542</v>
      </c>
      <c r="O13" s="112"/>
      <c r="P13" s="33"/>
      <c r="Q13" s="30">
        <v>0</v>
      </c>
      <c r="R13" s="30">
        <v>0</v>
      </c>
      <c r="S13" s="30">
        <v>0</v>
      </c>
      <c r="T13" s="108" t="s">
        <v>70</v>
      </c>
      <c r="U13" s="109"/>
      <c r="V13" s="109"/>
      <c r="W13" s="110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40"/>
      <c r="AR13" s="241"/>
      <c r="AS13" s="241"/>
      <c r="AT13" s="242"/>
    </row>
    <row r="14" spans="2:46" ht="15" customHeight="1">
      <c r="B14" s="29">
        <v>42268</v>
      </c>
      <c r="C14" s="30" t="s">
        <v>72</v>
      </c>
      <c r="D14" s="30"/>
      <c r="E14" s="30">
        <v>6</v>
      </c>
      <c r="F14" s="78">
        <v>0</v>
      </c>
      <c r="G14" s="32">
        <v>60</v>
      </c>
      <c r="H14" s="4"/>
      <c r="I14" s="5">
        <f t="shared" ref="I14:I23" si="4">IF(G14="","",(SUM(E14+F14+Q14)))</f>
        <v>6</v>
      </c>
      <c r="J14" s="6">
        <f>SUM(G$12:G14)</f>
        <v>68</v>
      </c>
      <c r="K14" s="6">
        <f t="shared" ref="K14:K23" si="5">E$4-J14</f>
        <v>107</v>
      </c>
      <c r="L14" s="7">
        <f t="shared" ref="L14:L23" si="6">IF(G14="",0,$T$12*(I14-F14-Q14))</f>
        <v>78</v>
      </c>
      <c r="M14" s="4">
        <f t="shared" ref="M14:M23" si="7">G14</f>
        <v>60</v>
      </c>
      <c r="N14" s="111">
        <f t="shared" ref="N14:N23" si="8">IF(L14=0,"",(M14/L14))</f>
        <v>0.76923076923076927</v>
      </c>
      <c r="O14" s="112"/>
      <c r="P14" s="33"/>
      <c r="Q14" s="30">
        <v>0</v>
      </c>
      <c r="R14" s="30">
        <v>0</v>
      </c>
      <c r="S14" s="30">
        <v>0</v>
      </c>
      <c r="T14" s="108" t="s">
        <v>73</v>
      </c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>
        <v>42269</v>
      </c>
      <c r="C15" s="30" t="s">
        <v>72</v>
      </c>
      <c r="D15" s="30"/>
      <c r="E15" s="30">
        <v>4</v>
      </c>
      <c r="F15" s="78">
        <v>0</v>
      </c>
      <c r="G15" s="32">
        <v>45</v>
      </c>
      <c r="H15" s="4"/>
      <c r="I15" s="5">
        <f t="shared" si="4"/>
        <v>4</v>
      </c>
      <c r="J15" s="6">
        <f>SUM(G$12:G15)</f>
        <v>113</v>
      </c>
      <c r="K15" s="6">
        <f t="shared" si="5"/>
        <v>62</v>
      </c>
      <c r="L15" s="7">
        <f t="shared" si="6"/>
        <v>52</v>
      </c>
      <c r="M15" s="4">
        <f t="shared" si="7"/>
        <v>45</v>
      </c>
      <c r="N15" s="111">
        <f t="shared" si="8"/>
        <v>0.86538461538461542</v>
      </c>
      <c r="O15" s="112"/>
      <c r="P15" s="33"/>
      <c r="Q15" s="8">
        <v>0</v>
      </c>
      <c r="R15" s="8">
        <v>0</v>
      </c>
      <c r="S15" s="8">
        <v>0</v>
      </c>
      <c r="T15" s="108" t="s">
        <v>73</v>
      </c>
      <c r="U15" s="109"/>
      <c r="V15" s="109"/>
      <c r="W15" s="110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>
        <v>42270</v>
      </c>
      <c r="C16" s="35" t="s">
        <v>72</v>
      </c>
      <c r="D16" s="50"/>
      <c r="E16" s="50">
        <v>3</v>
      </c>
      <c r="F16" s="79">
        <v>0</v>
      </c>
      <c r="G16" s="10">
        <v>30</v>
      </c>
      <c r="H16" s="4" t="e">
        <f>IF(G16="","",(IF(#REF!=0,"",(#REF!*G16*#REF!))))</f>
        <v>#REF!</v>
      </c>
      <c r="I16" s="5">
        <f t="shared" si="4"/>
        <v>3</v>
      </c>
      <c r="J16" s="6">
        <f>SUM(G$12:G16)</f>
        <v>143</v>
      </c>
      <c r="K16" s="6">
        <f t="shared" si="5"/>
        <v>32</v>
      </c>
      <c r="L16" s="7">
        <f t="shared" si="6"/>
        <v>39</v>
      </c>
      <c r="M16" s="4">
        <f t="shared" si="7"/>
        <v>30</v>
      </c>
      <c r="N16" s="111">
        <f t="shared" si="8"/>
        <v>0.76923076923076927</v>
      </c>
      <c r="O16" s="112"/>
      <c r="P16" s="33"/>
      <c r="Q16" s="8">
        <v>0</v>
      </c>
      <c r="R16" s="8">
        <v>0</v>
      </c>
      <c r="S16" s="8">
        <v>0</v>
      </c>
      <c r="T16" s="108" t="s">
        <v>73</v>
      </c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143</v>
      </c>
      <c r="K17" s="6">
        <f t="shared" si="5"/>
        <v>32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240" t="s">
        <v>74</v>
      </c>
      <c r="U17" s="241"/>
      <c r="V17" s="241"/>
      <c r="W17" s="242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143</v>
      </c>
      <c r="K18" s="6">
        <f t="shared" si="5"/>
        <v>32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143</v>
      </c>
      <c r="K19" s="6">
        <f t="shared" si="5"/>
        <v>32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143</v>
      </c>
      <c r="K20" s="6">
        <f t="shared" si="5"/>
        <v>32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143</v>
      </c>
      <c r="K21" s="6">
        <f t="shared" si="5"/>
        <v>32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143</v>
      </c>
      <c r="K22" s="6">
        <f t="shared" si="5"/>
        <v>32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143</v>
      </c>
      <c r="K23" s="6">
        <f t="shared" si="5"/>
        <v>32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14</v>
      </c>
      <c r="F24" s="62">
        <f>SUM(F13:F23)</f>
        <v>2</v>
      </c>
      <c r="G24" s="62">
        <f>SUM(G13:G23)</f>
        <v>143</v>
      </c>
      <c r="H24" s="81"/>
      <c r="I24" s="62">
        <f t="shared" ref="I24" si="15">IF(G24="","",(SUM(E24+F24+Q24)))</f>
        <v>16</v>
      </c>
      <c r="J24" s="82">
        <f>J23</f>
        <v>143</v>
      </c>
      <c r="K24" s="82">
        <f t="shared" ref="K24" si="16">E$4-J24</f>
        <v>32</v>
      </c>
      <c r="L24" s="83">
        <f>SUM(L13:L23)</f>
        <v>182</v>
      </c>
      <c r="M24" s="81">
        <f>SUM(M13:M23)</f>
        <v>143</v>
      </c>
      <c r="N24" s="122">
        <f>SUM(M24/L24)</f>
        <v>0.7857142857142857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65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3" t="s">
        <v>37</v>
      </c>
      <c r="Z25" s="244"/>
      <c r="AA25" s="244"/>
      <c r="AB25" s="244"/>
      <c r="AC25" s="244"/>
      <c r="AD25" s="245"/>
      <c r="AE25" s="245"/>
      <c r="AF25" s="245"/>
      <c r="AG25" s="245"/>
      <c r="AH25" s="245"/>
      <c r="AI25" s="244"/>
      <c r="AJ25" s="244"/>
      <c r="AK25" s="244"/>
      <c r="AL25" s="244"/>
      <c r="AM25" s="244"/>
      <c r="AN25" s="244"/>
      <c r="AO25" s="244"/>
      <c r="AP25" s="244"/>
      <c r="AQ25" s="245"/>
      <c r="AR25" s="245"/>
      <c r="AS25" s="245"/>
      <c r="AT25" s="246"/>
    </row>
    <row r="26" spans="2:46" ht="15" customHeight="1">
      <c r="B26" s="165" t="s">
        <v>40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175</v>
      </c>
      <c r="L26" s="170" t="s">
        <v>55</v>
      </c>
      <c r="M26" s="171"/>
      <c r="N26" s="170"/>
      <c r="O26" s="174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4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175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3"/>
      <c r="AR27" s="234"/>
      <c r="AS27" s="234"/>
      <c r="AT27" s="23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175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1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175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175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175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175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175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175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175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175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175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175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175</v>
      </c>
      <c r="L40" s="170" t="s">
        <v>55</v>
      </c>
      <c r="M40" s="171"/>
      <c r="N40" s="170"/>
      <c r="O40" s="174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4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175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175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175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175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175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175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175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175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175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175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175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175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97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1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6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1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7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20" t="s">
        <v>44</v>
      </c>
      <c r="K58" s="221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20" t="s">
        <v>44</v>
      </c>
      <c r="AH58" s="221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143</v>
      </c>
      <c r="G60" s="226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248"/>
      <c r="AG60" s="248"/>
      <c r="AH60" s="248"/>
      <c r="AI60" s="248"/>
      <c r="AJ60" s="248"/>
      <c r="AK60" s="248"/>
      <c r="AL60" s="248"/>
      <c r="AM60" s="248"/>
      <c r="AN60" s="248"/>
      <c r="AO60" s="248"/>
      <c r="AP60" s="248"/>
      <c r="AQ60" s="248"/>
      <c r="AR60" s="248"/>
      <c r="AS60" s="248"/>
      <c r="AT60" s="249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2015-09-24T12:46:50Z</dcterms:modified>
</cp:coreProperties>
</file>