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<sst xmlns="http://schemas.openxmlformats.org/spreadsheetml/2006/main" count="147" uniqueCount="76">
  <si>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</si>
  <si>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</si>
  <si>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</si>
  <si>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</si>
  <si>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</si>
  <si>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</si>
  <si>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</si>
  <si>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</si>
  <si>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</si>
  <si>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</si>
  <si>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</si>
  <si>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</si>
  <si>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</si>
  <si>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</si>
  <si>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</si>
  <si>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</si>
  <si>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</si>
  <si>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</si>
  <si>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</si>
  <si>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</si>
  <si>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</si>
  <si>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</si>
  <si>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</si>
  <si>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</si>
  <si>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</si>
  <si>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</si>
  <si>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</si>
  <si>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</si>
  <si>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</si>
  <si>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</si>
  <si>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</si>
  <si>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</si>
  <si>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</si>
  <si>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</si>
  <si>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</si>
  <si>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</si>
  <si>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</si>
  <si>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</si>
  <si>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</si>
  <si>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</si>
  <si>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</si>
  <si>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</si>
  <si>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</si>
  <si>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</si>
  <si>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</si>
  <si>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</si>
  <si>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</si>
  <si>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</si>
  <si>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</si>
  <si>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</si>
  <si>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</si>
  <si>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</si>
  <si>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</si>
  <si>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</si>
  <si>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</si>
  <si>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</si>
  <si>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</si>
  <si>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</si>
  <si>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</si>
  <si>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</si>
  <si>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</si>
  <si>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A06501-0048</t>
  </si>
  <si>
    <t>Machine #  T42</t>
  </si>
  <si>
    <t>JO</t>
  </si>
  <si>
    <t>BA</t>
  </si>
  <si>
    <t>BJ</t>
  </si>
  <si>
    <t>YES</t>
  </si>
  <si>
    <t>JC</t>
  </si>
  <si>
    <t>Routing:        HOLD AT MACH</t>
  </si>
  <si>
    <t>Routing: HOLD AT MACH</t>
  </si>
  <si>
    <t>Routing:PACK DEPT</t>
  </si>
  <si>
    <t>Boring bar brk/rplcd</t>
  </si>
  <si>
    <t>Rework carbide bar</t>
  </si>
  <si>
    <t>JOB OUT</t>
  </si>
  <si>
    <t>No parts@ mach per MR</t>
  </si>
  <si>
    <t>B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</si>
</sst>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3" fillId="0" borderId="8" xfId="1" applyFont="1" applyBorder="1" applyAlignment="1">
      <alignment horizontal="left"/>
    </xf>
    <xf numFmtId="0" fontId="3" fillId="0" borderId="10" xfId="1" applyFont="1" applyBorder="1" applyAlignment="1">
      <alignment horizontal="left"/>
    </xf>
    <xf numFmtId="0" fontId="3" fillId="0" borderId="11" xfId="1" applyFont="1" applyBorder="1" applyAlignment="1">
      <alignment horizontal="lef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7" sqref="B17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>
        <v>200195</v>
      </c>
      <c r="F2" s="227"/>
      <c r="G2" s="228"/>
      <c r="H2" s="22"/>
      <c r="I2" s="2"/>
      <c r="J2" s="204" t="s">
        <v>0</v>
      </c>
      <c r="K2" s="229"/>
      <c r="L2" s="23" t="s">
        <v>75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380842</v>
      </c>
      <c r="F3" s="227"/>
      <c r="G3" s="228"/>
      <c r="H3" s="22"/>
      <c r="I3" s="25"/>
      <c r="J3" s="204" t="s">
        <v>25</v>
      </c>
      <c r="K3" s="229"/>
      <c r="L3" s="204" t="s">
        <v>61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45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62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45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2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42257</v>
      </c>
      <c r="C13" s="30" t="s">
        <v>63</v>
      </c>
      <c r="D13" s="30"/>
      <c r="E13" s="30">
        <v>5</v>
      </c>
      <c r="F13" s="77">
        <v>2</v>
      </c>
      <c r="G13" s="32">
        <v>25</v>
      </c>
      <c r="H13" s="4" t="e">
        <f>IF(G13="","",(IF(#REF!=0,"",(#REF!*G13*#REF!))))</f>
        <v>#REF!</v>
      </c>
      <c r="I13" s="5">
        <f t="shared" ref="I13:I24" si="0">IF(G13="","",(SUM(E13+F13+Q13)))</f>
        <v>7</v>
      </c>
      <c r="J13" s="6">
        <f>SUM(G$12:G13)</f>
        <v>25</v>
      </c>
      <c r="K13" s="6">
        <f>E$4-J13</f>
        <v>20</v>
      </c>
      <c r="L13" s="7">
        <f t="shared" ref="L13:L23" si="1">IF(G13="",0,$T$12*(I13-F13-Q13))</f>
        <v>0</v>
      </c>
      <c r="M13" s="4">
        <f>G13</f>
        <v>25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42257</v>
      </c>
      <c r="C14" s="30" t="s">
        <v>64</v>
      </c>
      <c r="D14" s="30"/>
      <c r="E14" s="30">
        <v>1</v>
      </c>
      <c r="F14" s="78">
        <v>0</v>
      </c>
      <c r="G14" s="32">
        <v>5</v>
      </c>
      <c r="H14" s="4" t="e">
        <f>IF(G14="","",(IF(#REF!=0,"",(#REF!*G14*#REF!))))</f>
        <v>#REF!</v>
      </c>
      <c r="I14" s="5">
        <f t="shared" si="0"/>
        <v>1</v>
      </c>
      <c r="J14" s="6">
        <f>SUM(G$12:G14)</f>
        <v>30</v>
      </c>
      <c r="K14" s="6">
        <f>E$4-J14</f>
        <v>15</v>
      </c>
      <c r="L14" s="7">
        <f t="shared" si="1"/>
        <v>0</v>
      </c>
      <c r="M14" s="4">
        <f t="shared" ref="M14:M23" si="4">G14</f>
        <v>5</v>
      </c>
      <c r="N14" s="135" t="str">
        <f t="shared" ref="N14:N23" si="5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78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30</v>
      </c>
      <c r="K15" s="6">
        <f>E$4-J15</f>
        <v>15</v>
      </c>
      <c r="L15" s="7">
        <f t="shared" si="1"/>
        <v>0</v>
      </c>
      <c r="M15" s="4">
        <f t="shared" si="4"/>
        <v>0</v>
      </c>
      <c r="N15" s="135" t="str">
        <f t="shared" si="5"/>
        <v/>
      </c>
      <c r="O15" s="136"/>
      <c r="P15" s="33"/>
      <c r="Q15" s="8"/>
      <c r="R15" s="8"/>
      <c r="S15" s="8"/>
      <c r="T15" s="166"/>
      <c r="U15" s="167"/>
      <c r="V15" s="167"/>
      <c r="W15" s="168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30</v>
      </c>
      <c r="K16" s="6">
        <f t="shared" ref="K16:K24" si="8">E$4-J16</f>
        <v>15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30</v>
      </c>
      <c r="K17" s="6">
        <f t="shared" ref="K17" si="11">E$4-J17</f>
        <v>15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30</v>
      </c>
      <c r="K18" s="6">
        <f t="shared" ref="K18:K20" si="17">E$4-J18</f>
        <v>15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30</v>
      </c>
      <c r="K19" s="6">
        <f t="shared" si="17"/>
        <v>15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30</v>
      </c>
      <c r="K20" s="6">
        <f t="shared" si="17"/>
        <v>15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30</v>
      </c>
      <c r="K21" s="6">
        <f t="shared" si="8"/>
        <v>15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30</v>
      </c>
      <c r="K22" s="6">
        <f t="shared" si="8"/>
        <v>15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30</v>
      </c>
      <c r="K23" s="6">
        <f t="shared" si="8"/>
        <v>15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6</v>
      </c>
      <c r="F24" s="62">
        <f>SUM(F13:F23)</f>
        <v>2</v>
      </c>
      <c r="G24" s="62">
        <f>SUM(G13:G23)</f>
        <v>30</v>
      </c>
      <c r="H24" s="81"/>
      <c r="I24" s="62">
        <f t="shared" si="0"/>
        <v>8</v>
      </c>
      <c r="J24" s="82">
        <f>J23</f>
        <v>30</v>
      </c>
      <c r="K24" s="82">
        <f t="shared" si="8"/>
        <v>15</v>
      </c>
      <c r="L24" s="83">
        <f>SUM(L13:L23)</f>
        <v>0</v>
      </c>
      <c r="M24" s="81">
        <f>SUM(M13:M23)</f>
        <v>30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1" t="s">
        <v>68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45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>
        <v>4</v>
      </c>
      <c r="V26" s="56">
        <f>SUM(F27:F37)</f>
        <v>2.5</v>
      </c>
      <c r="W26" s="57">
        <f>U26/V26</f>
        <v>1.6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42257</v>
      </c>
      <c r="C27" s="60" t="s">
        <v>64</v>
      </c>
      <c r="D27" s="8"/>
      <c r="E27" s="30">
        <v>1.25</v>
      </c>
      <c r="F27" s="31">
        <v>2.5</v>
      </c>
      <c r="G27" s="32">
        <v>5</v>
      </c>
      <c r="H27" s="4" t="e">
        <f>IF(G27="","",(IF(#REF!=0,"",(#REF!*G27*#REF!))))</f>
        <v>#REF!</v>
      </c>
      <c r="I27" s="7">
        <f t="shared" ref="I27:I37" si="23">IF(G27="","",(SUM(E27+F27+Q27)))</f>
        <v>3.75</v>
      </c>
      <c r="J27" s="6">
        <f>SUM(G$26:G27)</f>
        <v>5</v>
      </c>
      <c r="K27" s="6">
        <f>E$4-J27</f>
        <v>40</v>
      </c>
      <c r="L27" s="7">
        <f t="shared" ref="L27:L37" si="24">IF(G27="",0,T$26*(I27-F27-Q27))</f>
        <v>0</v>
      </c>
      <c r="M27" s="4">
        <f>G27</f>
        <v>5</v>
      </c>
      <c r="N27" s="135" t="str">
        <f>IF(L27=0,"",(M27/L27))</f>
        <v/>
      </c>
      <c r="O27" s="136"/>
      <c r="P27" s="33"/>
      <c r="Q27" s="8">
        <v>0</v>
      </c>
      <c r="R27" s="8">
        <v>0</v>
      </c>
      <c r="S27" s="8">
        <v>0</v>
      </c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>
        <v>42258</v>
      </c>
      <c r="C28" s="60" t="s">
        <v>65</v>
      </c>
      <c r="D28" s="8"/>
      <c r="E28" s="30">
        <v>5</v>
      </c>
      <c r="F28" s="34">
        <v>0</v>
      </c>
      <c r="G28" s="32">
        <v>25</v>
      </c>
      <c r="H28" s="4" t="e">
        <f>IF(G28="","",(IF(#REF!=0,"",(#REF!*G28*#REF!))))</f>
        <v>#REF!</v>
      </c>
      <c r="I28" s="7">
        <f t="shared" si="23"/>
        <v>5</v>
      </c>
      <c r="J28" s="6">
        <f>SUM(G$26:G28)</f>
        <v>30</v>
      </c>
      <c r="K28" s="6">
        <f>E$4-J28</f>
        <v>15</v>
      </c>
      <c r="L28" s="7">
        <f t="shared" si="24"/>
        <v>0</v>
      </c>
      <c r="M28" s="4">
        <f t="shared" ref="M28:M37" si="27">G28</f>
        <v>25</v>
      </c>
      <c r="N28" s="135" t="str">
        <f t="shared" ref="N28:N37" si="28">IF(L28=0,"",(M28/L28))</f>
        <v/>
      </c>
      <c r="O28" s="136"/>
      <c r="P28" s="33"/>
      <c r="Q28" s="8">
        <v>0</v>
      </c>
      <c r="R28" s="8">
        <v>0</v>
      </c>
      <c r="S28" s="8">
        <v>0</v>
      </c>
      <c r="T28" s="119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30</v>
      </c>
      <c r="K29" s="6">
        <f t="shared" ref="K29:K31" si="32">E$4-J29</f>
        <v>15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30</v>
      </c>
      <c r="K30" s="6">
        <f t="shared" si="32"/>
        <v>15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30</v>
      </c>
      <c r="K31" s="6">
        <f t="shared" si="32"/>
        <v>15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30</v>
      </c>
      <c r="K32" s="6">
        <f t="shared" ref="K32" si="39">E$4-J32</f>
        <v>15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30</v>
      </c>
      <c r="K33" s="6">
        <f>E$4-J33</f>
        <v>15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30</v>
      </c>
      <c r="K34" s="6">
        <f t="shared" ref="K34:K38" si="45">E$4-J34</f>
        <v>15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30</v>
      </c>
      <c r="K35" s="6">
        <f t="shared" si="45"/>
        <v>15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30</v>
      </c>
      <c r="K36" s="6">
        <f t="shared" si="45"/>
        <v>15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30</v>
      </c>
      <c r="K37" s="6">
        <f t="shared" si="45"/>
        <v>15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6.25</v>
      </c>
      <c r="F38" s="63">
        <f t="shared" si="47"/>
        <v>2.5</v>
      </c>
      <c r="G38" s="63">
        <f>SUM(G27:G37)</f>
        <v>30</v>
      </c>
      <c r="H38" s="81"/>
      <c r="I38" s="83">
        <f t="shared" ref="I38" si="48">IF(G38="","",(SUM(E38+F38+Q38)))</f>
        <v>8.75</v>
      </c>
      <c r="J38" s="82">
        <f>J37</f>
        <v>30</v>
      </c>
      <c r="K38" s="82">
        <f t="shared" si="45"/>
        <v>15</v>
      </c>
      <c r="L38" s="83">
        <f>SUM(L27:L37)</f>
        <v>0</v>
      </c>
      <c r="M38" s="81">
        <f>SUM(M27:M37)</f>
        <v>30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69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45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>
        <v>5</v>
      </c>
      <c r="V40" s="56">
        <f>SUM(F41:F51)</f>
        <v>3.5</v>
      </c>
      <c r="W40" s="57">
        <f>U40/V40</f>
        <v>1.4285714285714286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>
        <v>42258</v>
      </c>
      <c r="C41" s="37" t="s">
        <v>63</v>
      </c>
      <c r="D41" s="30"/>
      <c r="E41" s="30">
        <v>2.5</v>
      </c>
      <c r="F41" s="31">
        <v>3.5</v>
      </c>
      <c r="G41" s="32">
        <v>5</v>
      </c>
      <c r="H41" s="4" t="e">
        <f>IF(G41="","",(IF(#REF!=0,"",(#REF!*G41*#REF!))))</f>
        <v>#REF!</v>
      </c>
      <c r="I41" s="5">
        <f t="shared" ref="I41:I51" si="51">IF(G41="","",(SUM(E41+F41+Q41)))</f>
        <v>7</v>
      </c>
      <c r="J41" s="6">
        <f>SUM(G$40:G41)</f>
        <v>5</v>
      </c>
      <c r="K41" s="6">
        <f>E$4-J41</f>
        <v>40</v>
      </c>
      <c r="L41" s="7">
        <f t="shared" ref="L41:L51" si="52">IF(G41="",0,T$26*(I41-F41-Q41))</f>
        <v>0</v>
      </c>
      <c r="M41" s="4">
        <f>G41</f>
        <v>5</v>
      </c>
      <c r="N41" s="135" t="str">
        <f>IF(L41=0,"",(M41/L41))</f>
        <v/>
      </c>
      <c r="O41" s="136"/>
      <c r="P41" s="33"/>
      <c r="Q41" s="30">
        <v>1</v>
      </c>
      <c r="R41" s="30">
        <v>2</v>
      </c>
      <c r="S41" s="30">
        <v>0</v>
      </c>
      <c r="T41" s="137" t="s">
        <v>71</v>
      </c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>
        <v>42258</v>
      </c>
      <c r="C42" s="37" t="s">
        <v>64</v>
      </c>
      <c r="D42" s="30"/>
      <c r="E42" s="30">
        <v>7</v>
      </c>
      <c r="F42" s="34">
        <v>0</v>
      </c>
      <c r="G42" s="32">
        <v>9</v>
      </c>
      <c r="H42" s="4" t="e">
        <f>IF(G42="","",(IF(#REF!=0,"",(#REF!*G42*#REF!))))</f>
        <v>#REF!</v>
      </c>
      <c r="I42" s="5">
        <f t="shared" si="51"/>
        <v>7</v>
      </c>
      <c r="J42" s="6">
        <f>SUM(G$40:G42)</f>
        <v>14</v>
      </c>
      <c r="K42" s="6">
        <f>E$4-J42</f>
        <v>31</v>
      </c>
      <c r="L42" s="7">
        <f t="shared" si="52"/>
        <v>0</v>
      </c>
      <c r="M42" s="4">
        <f t="shared" ref="M42:M51" si="55">G42</f>
        <v>9</v>
      </c>
      <c r="N42" s="135" t="str">
        <f t="shared" ref="N42:N51" si="56">IF(L42=0,"",(M42/L42))</f>
        <v/>
      </c>
      <c r="O42" s="136"/>
      <c r="P42" s="33"/>
      <c r="Q42" s="30">
        <v>0</v>
      </c>
      <c r="R42" s="30">
        <v>0</v>
      </c>
      <c r="S42" s="30">
        <v>0</v>
      </c>
      <c r="T42" s="137" t="s">
        <v>72</v>
      </c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>
        <v>42261</v>
      </c>
      <c r="C43" s="37" t="s">
        <v>63</v>
      </c>
      <c r="D43" s="30"/>
      <c r="E43" s="30">
        <v>7</v>
      </c>
      <c r="F43" s="30">
        <v>0</v>
      </c>
      <c r="G43" s="32">
        <v>12</v>
      </c>
      <c r="H43" s="4"/>
      <c r="I43" s="5">
        <f t="shared" ref="I43:I45" si="59">IF(G43="","",(SUM(E43+F43+Q43)))</f>
        <v>7</v>
      </c>
      <c r="J43" s="6">
        <f>SUM(G$40:G43)</f>
        <v>26</v>
      </c>
      <c r="K43" s="6">
        <f t="shared" ref="K43:K45" si="60">E$4-J43</f>
        <v>19</v>
      </c>
      <c r="L43" s="7">
        <f t="shared" ref="L43:L45" si="61">IF(G43="",0,T$26*(I43-F43-Q43))</f>
        <v>0</v>
      </c>
      <c r="M43" s="4">
        <f t="shared" ref="M43:M45" si="62">G43</f>
        <v>12</v>
      </c>
      <c r="N43" s="135" t="str">
        <f t="shared" ref="N43:N45" si="63">IF(L43=0,"",(M43/L43))</f>
        <v/>
      </c>
      <c r="O43" s="136"/>
      <c r="P43" s="33"/>
      <c r="Q43" s="30">
        <v>0</v>
      </c>
      <c r="R43" s="30">
        <v>0</v>
      </c>
      <c r="S43" s="30">
        <v>0</v>
      </c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>
        <v>42261</v>
      </c>
      <c r="C44" s="37" t="s">
        <v>64</v>
      </c>
      <c r="D44" s="30"/>
      <c r="E44" s="30">
        <v>2.5</v>
      </c>
      <c r="F44" s="30">
        <v>0</v>
      </c>
      <c r="G44" s="32">
        <v>4</v>
      </c>
      <c r="H44" s="4"/>
      <c r="I44" s="5">
        <f t="shared" si="59"/>
        <v>2.5</v>
      </c>
      <c r="J44" s="6">
        <f>SUM(G$40:G44)</f>
        <v>30</v>
      </c>
      <c r="K44" s="6">
        <f t="shared" si="60"/>
        <v>15</v>
      </c>
      <c r="L44" s="7">
        <f t="shared" si="61"/>
        <v>0</v>
      </c>
      <c r="M44" s="4">
        <f t="shared" si="62"/>
        <v>4</v>
      </c>
      <c r="N44" s="135" t="str">
        <f t="shared" si="63"/>
        <v/>
      </c>
      <c r="O44" s="136"/>
      <c r="P44" s="33"/>
      <c r="Q44" s="30">
        <v>0</v>
      </c>
      <c r="R44" s="30">
        <v>0</v>
      </c>
      <c r="S44" s="30">
        <v>0</v>
      </c>
      <c r="T44" s="244" t="s">
        <v>73</v>
      </c>
      <c r="U44" s="245"/>
      <c r="V44" s="245"/>
      <c r="W44" s="246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30</v>
      </c>
      <c r="K45" s="6">
        <f t="shared" si="60"/>
        <v>15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 t="s">
        <v>74</v>
      </c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30</v>
      </c>
      <c r="K46" s="6">
        <f>E$4-J46</f>
        <v>15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30</v>
      </c>
      <c r="K47" s="6">
        <f t="shared" ref="K47:K52" si="67">E$4-J47</f>
        <v>15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30</v>
      </c>
      <c r="K48" s="6">
        <f t="shared" ref="K48" si="69">E$4-J48</f>
        <v>15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30</v>
      </c>
      <c r="K49" s="6">
        <f t="shared" si="67"/>
        <v>15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30</v>
      </c>
      <c r="K50" s="6">
        <f t="shared" si="67"/>
        <v>15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30</v>
      </c>
      <c r="K51" s="6">
        <f t="shared" si="67"/>
        <v>15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19</v>
      </c>
      <c r="F52" s="63">
        <f>SUM(F41:F51)</f>
        <v>3.5</v>
      </c>
      <c r="G52" s="63">
        <f>SUM(G41:G51)</f>
        <v>30</v>
      </c>
      <c r="H52" s="81" t="e">
        <f>IF(G52="","",(IF(#REF!=0,"",(#REF!*G52*#REF!))))</f>
        <v>#REF!</v>
      </c>
      <c r="I52" s="83">
        <f t="shared" ref="I52" si="73">IF(G52="","",(SUM(E52+F52+Q52)))</f>
        <v>23.5</v>
      </c>
      <c r="J52" s="82">
        <f>J51</f>
        <v>30</v>
      </c>
      <c r="K52" s="82">
        <f t="shared" si="67"/>
        <v>15</v>
      </c>
      <c r="L52" s="83">
        <f>SUM(L41:L51)</f>
        <v>0</v>
      </c>
      <c r="M52" s="81">
        <f>SUM(M41:M51)</f>
        <v>30</v>
      </c>
      <c r="N52" s="142" t="e">
        <f>SUM(M52/L52)</f>
        <v>#DIV/0!</v>
      </c>
      <c r="O52" s="143"/>
      <c r="P52" s="84"/>
      <c r="Q52" s="63">
        <f>SUM(Q41:Q51)</f>
        <v>1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70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30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42257</v>
      </c>
      <c r="N56" s="114"/>
      <c r="O56" s="122">
        <v>0.84375</v>
      </c>
      <c r="P56" s="115"/>
      <c r="Q56" s="115"/>
      <c r="R56" s="240" t="s">
        <v>66</v>
      </c>
      <c r="S56" s="115"/>
      <c r="T56" s="240" t="s">
        <v>67</v>
      </c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1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1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30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30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30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2015-09-28T16:51:06Z</dcterms:modified>
</cp:coreProperties>
</file>