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4" l="1"/>
  <c r="N20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<sst xmlns="http://schemas.openxmlformats.org/spreadsheetml/2006/main" count="136" uniqueCount="72">
  <si>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</si>
  <si>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</si>
  <si>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</si>
  <si>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</si>
  <si>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</si>
  <si>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</si>
  <si>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</si>
  <si>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</si>
  <si>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</si>
  <si>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</si>
  <si>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</si>
  <si>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</si>
  <si>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</si>
  <si>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</si>
  <si>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</si>
  <si>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</si>
  <si>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</si>
  <si>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</si>
  <si>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</si>
  <si>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</si>
  <si>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</si>
  <si>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</si>
  <si>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</si>
  <si>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</si>
  <si>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</si>
  <si>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</si>
  <si>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</si>
  <si>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</si>
  <si>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</si>
  <si>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</si>
  <si>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</si>
  <si>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</si>
  <si>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</si>
  <si>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</si>
  <si>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</si>
  <si>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</si>
  <si>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</si>
  <si>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</si>
  <si>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</si>
  <si>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</si>
  <si>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</si>
  <si>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</si>
  <si>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</si>
  <si>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</si>
  <si>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</si>
  <si>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</si>
  <si>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</si>
  <si>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</si>
  <si>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</si>
  <si>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</si>
  <si>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</si>
  <si>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</si>
  <si>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</si>
  <si>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</si>
  <si>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</si>
  <si>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</si>
  <si>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2803-A-BLNK</t>
  </si>
  <si>
    <t>A01301-0112</t>
  </si>
  <si>
    <t>A</t>
  </si>
  <si>
    <t>HVD</t>
  </si>
  <si>
    <t>Power supply</t>
  </si>
  <si>
    <t>YES</t>
  </si>
  <si>
    <t>DH</t>
  </si>
  <si>
    <t>HVD 9/4/15</t>
  </si>
  <si>
    <t>54M 51SEC</t>
  </si>
  <si>
    <t>Machine # H4</t>
  </si>
  <si>
    <t>BEN W</t>
  </si>
  <si>
    <t>Deburr nzls</t>
  </si>
  <si>
    <t>Need bars cut</t>
  </si>
  <si>
    <t>JB</t>
  </si>
  <si>
    <t>got bars 9:30</t>
  </si>
  <si>
    <t>JOB OUT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</si>
</sst>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6" sqref="B2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58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382510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>
        <v>8196463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40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3" t="s">
        <v>49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P7" s="25"/>
      <c r="Q7" s="25"/>
      <c r="R7" s="83" t="s">
        <v>53</v>
      </c>
      <c r="S7" s="84"/>
      <c r="T7" s="84"/>
      <c r="U7" s="84"/>
      <c r="V7" s="84"/>
      <c r="W7" s="85"/>
      <c r="Y7" s="163" t="s">
        <v>49</v>
      </c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5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63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6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8"/>
      <c r="P9" s="55"/>
      <c r="Q9" s="55"/>
      <c r="R9" s="167"/>
      <c r="S9" s="167"/>
      <c r="T9" s="167"/>
      <c r="U9" s="189"/>
      <c r="V9" s="189"/>
      <c r="W9" s="190"/>
      <c r="Y9" s="166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8"/>
      <c r="AM9" s="55"/>
      <c r="AN9" s="55"/>
      <c r="AO9" s="167"/>
      <c r="AP9" s="167"/>
      <c r="AQ9" s="167"/>
      <c r="AR9" s="189"/>
      <c r="AS9" s="189"/>
      <c r="AT9" s="190"/>
    </row>
    <row r="10" spans="2:46" ht="20.25" customHeight="1">
      <c r="B10" s="191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5" t="s">
        <v>7</v>
      </c>
      <c r="I10" s="195" t="s">
        <v>8</v>
      </c>
      <c r="J10" s="195" t="s">
        <v>30</v>
      </c>
      <c r="K10" s="195" t="s">
        <v>9</v>
      </c>
      <c r="L10" s="195" t="s">
        <v>10</v>
      </c>
      <c r="M10" s="195" t="s">
        <v>11</v>
      </c>
      <c r="N10" s="197" t="s">
        <v>17</v>
      </c>
      <c r="O10" s="198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91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5" t="s">
        <v>7</v>
      </c>
      <c r="AF10" s="195" t="s">
        <v>8</v>
      </c>
      <c r="AG10" s="195" t="s">
        <v>30</v>
      </c>
      <c r="AH10" s="195" t="s">
        <v>9</v>
      </c>
      <c r="AI10" s="195" t="s">
        <v>10</v>
      </c>
      <c r="AJ10" s="195" t="s">
        <v>11</v>
      </c>
      <c r="AK10" s="197" t="s">
        <v>17</v>
      </c>
      <c r="AL10" s="198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2"/>
      <c r="C11" s="193"/>
      <c r="D11" s="194"/>
      <c r="E11" s="194"/>
      <c r="F11" s="193"/>
      <c r="G11" s="194"/>
      <c r="H11" s="196"/>
      <c r="I11" s="196"/>
      <c r="J11" s="196"/>
      <c r="K11" s="196"/>
      <c r="L11" s="196"/>
      <c r="M11" s="196"/>
      <c r="N11" s="199"/>
      <c r="O11" s="200"/>
      <c r="P11" s="148"/>
      <c r="Q11" s="148"/>
      <c r="R11" s="148"/>
      <c r="S11" s="148"/>
      <c r="T11" s="148"/>
      <c r="U11" s="150"/>
      <c r="V11" s="152"/>
      <c r="W11" s="154"/>
      <c r="Y11" s="192"/>
      <c r="Z11" s="193"/>
      <c r="AA11" s="194"/>
      <c r="AB11" s="194"/>
      <c r="AC11" s="193"/>
      <c r="AD11" s="194"/>
      <c r="AE11" s="196"/>
      <c r="AF11" s="196"/>
      <c r="AG11" s="196"/>
      <c r="AH11" s="196"/>
      <c r="AI11" s="196"/>
      <c r="AJ11" s="196"/>
      <c r="AK11" s="199"/>
      <c r="AL11" s="200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201" t="s">
        <v>65</v>
      </c>
      <c r="C12" s="202"/>
      <c r="D12" s="202"/>
      <c r="E12" s="202"/>
      <c r="F12" s="203"/>
      <c r="G12" s="41"/>
      <c r="H12" s="3"/>
      <c r="I12" s="3" t="s">
        <v>1</v>
      </c>
      <c r="J12" s="26">
        <v>0</v>
      </c>
      <c r="K12" s="26">
        <f>E$4</f>
        <v>40</v>
      </c>
      <c r="L12" s="159" t="s">
        <v>52</v>
      </c>
      <c r="M12" s="160"/>
      <c r="N12" s="161" t="s">
        <v>64</v>
      </c>
      <c r="O12" s="162"/>
      <c r="P12" s="64"/>
      <c r="Q12" s="64"/>
      <c r="R12" s="64"/>
      <c r="S12" s="65"/>
      <c r="T12" s="66">
        <v>1</v>
      </c>
      <c r="U12" s="66">
        <v>8</v>
      </c>
      <c r="V12" s="44">
        <f>SUM(F13:F50)</f>
        <v>6</v>
      </c>
      <c r="W12" s="45">
        <f>IF(V12=0,"",U12/V12)</f>
        <v>1.3333333333333333</v>
      </c>
      <c r="Y12" s="201" t="s">
        <v>37</v>
      </c>
      <c r="Z12" s="202"/>
      <c r="AA12" s="202"/>
      <c r="AB12" s="202"/>
      <c r="AC12" s="203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206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42248</v>
      </c>
      <c r="C13" s="28" t="s">
        <v>59</v>
      </c>
      <c r="D13" s="28"/>
      <c r="E13" s="28">
        <v>1</v>
      </c>
      <c r="F13" s="29">
        <v>6</v>
      </c>
      <c r="G13" s="30">
        <v>1</v>
      </c>
      <c r="H13" s="4" t="e">
        <f>IF(G13="","",(IF(#REF!=0,"",(#REF!*G13*#REF!))))</f>
        <v>#REF!</v>
      </c>
      <c r="I13" s="5">
        <f t="shared" ref="I13:I50" si="0">IF(G13="","",(SUM(E13+F13+Q13)))</f>
        <v>7</v>
      </c>
      <c r="J13" s="6">
        <f>SUM(G$12:G13)</f>
        <v>1</v>
      </c>
      <c r="K13" s="6">
        <f>E$4-J13</f>
        <v>39</v>
      </c>
      <c r="L13" s="7">
        <f t="shared" ref="L13:L50" si="1">IF(G13="",0,$T$12*(I13-F13-Q13))</f>
        <v>1</v>
      </c>
      <c r="M13" s="4">
        <f>G13</f>
        <v>1</v>
      </c>
      <c r="N13" s="89">
        <f>IF(L13=0,"",(M13/L13))</f>
        <v>1</v>
      </c>
      <c r="O13" s="90"/>
      <c r="P13" s="31"/>
      <c r="Q13" s="28">
        <v>0</v>
      </c>
      <c r="R13" s="28">
        <v>0</v>
      </c>
      <c r="S13" s="28">
        <v>1</v>
      </c>
      <c r="T13" s="176">
        <v>11</v>
      </c>
      <c r="U13" s="177"/>
      <c r="V13" s="177"/>
      <c r="W13" s="178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9"/>
      <c r="AR13" s="180"/>
      <c r="AS13" s="180"/>
      <c r="AT13" s="181"/>
    </row>
    <row r="14" spans="2:46" ht="15" customHeight="1">
      <c r="B14" s="27">
        <v>42249</v>
      </c>
      <c r="C14" s="28" t="s">
        <v>59</v>
      </c>
      <c r="D14" s="28"/>
      <c r="E14" s="28">
        <v>3</v>
      </c>
      <c r="F14" s="32">
        <v>0</v>
      </c>
      <c r="G14" s="30">
        <v>3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4</v>
      </c>
      <c r="K14" s="6">
        <f>E$4-J14</f>
        <v>36</v>
      </c>
      <c r="L14" s="7">
        <f t="shared" si="1"/>
        <v>3</v>
      </c>
      <c r="M14" s="4">
        <f t="shared" ref="M14:M50" si="4">G14</f>
        <v>3</v>
      </c>
      <c r="N14" s="89">
        <f t="shared" ref="N14:N50" si="5">IF(L14=0,"",(M14/L14))</f>
        <v>1</v>
      </c>
      <c r="O14" s="90"/>
      <c r="P14" s="31"/>
      <c r="Q14" s="28">
        <v>0</v>
      </c>
      <c r="R14" s="28">
        <v>0</v>
      </c>
      <c r="S14" s="28">
        <v>0</v>
      </c>
      <c r="T14" s="179"/>
      <c r="U14" s="180"/>
      <c r="V14" s="180"/>
      <c r="W14" s="181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9"/>
      <c r="AR14" s="180"/>
      <c r="AS14" s="180"/>
      <c r="AT14" s="181"/>
    </row>
    <row r="15" spans="2:46" ht="15" customHeight="1">
      <c r="B15" s="27">
        <v>42250</v>
      </c>
      <c r="C15" s="28" t="s">
        <v>59</v>
      </c>
      <c r="D15" s="28"/>
      <c r="E15" s="28">
        <v>3</v>
      </c>
      <c r="F15" s="32">
        <v>0</v>
      </c>
      <c r="G15" s="30">
        <v>3</v>
      </c>
      <c r="H15" s="4" t="e">
        <f>IF(G15="","",(IF(#REF!=0,"",(#REF!*G15*#REF!))))</f>
        <v>#REF!</v>
      </c>
      <c r="I15" s="5">
        <f t="shared" si="0"/>
        <v>9</v>
      </c>
      <c r="J15" s="6">
        <f>SUM(G$12:G15)</f>
        <v>7</v>
      </c>
      <c r="K15" s="6">
        <f>E$4-J15</f>
        <v>33</v>
      </c>
      <c r="L15" s="7">
        <f t="shared" si="1"/>
        <v>3</v>
      </c>
      <c r="M15" s="4">
        <f t="shared" si="4"/>
        <v>3</v>
      </c>
      <c r="N15" s="89">
        <f t="shared" si="5"/>
        <v>1</v>
      </c>
      <c r="O15" s="90"/>
      <c r="P15" s="31"/>
      <c r="Q15" s="46">
        <v>6</v>
      </c>
      <c r="R15" s="46">
        <v>1</v>
      </c>
      <c r="S15" s="46">
        <v>0</v>
      </c>
      <c r="T15" s="179" t="s">
        <v>60</v>
      </c>
      <c r="U15" s="180"/>
      <c r="V15" s="180"/>
      <c r="W15" s="181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6"/>
      <c r="AR15" s="177"/>
      <c r="AS15" s="177"/>
      <c r="AT15" s="178"/>
    </row>
    <row r="16" spans="2:46" ht="15" customHeight="1">
      <c r="B16" s="9">
        <v>42251</v>
      </c>
      <c r="C16" s="33" t="s">
        <v>59</v>
      </c>
      <c r="D16" s="48"/>
      <c r="E16" s="48">
        <v>9</v>
      </c>
      <c r="F16" s="10">
        <v>0</v>
      </c>
      <c r="G16" s="11">
        <v>12</v>
      </c>
      <c r="H16" s="4" t="e">
        <f>IF(G16="","",(IF(#REF!=0,"",(#REF!*G16*#REF!))))</f>
        <v>#REF!</v>
      </c>
      <c r="I16" s="5">
        <f t="shared" si="0"/>
        <v>9</v>
      </c>
      <c r="J16" s="6">
        <f>SUM(G$12:G16)</f>
        <v>19</v>
      </c>
      <c r="K16" s="6">
        <f t="shared" ref="K16:K50" si="8">E$4-J16</f>
        <v>21</v>
      </c>
      <c r="L16" s="7">
        <f t="shared" si="1"/>
        <v>9</v>
      </c>
      <c r="M16" s="4">
        <f t="shared" si="4"/>
        <v>12</v>
      </c>
      <c r="N16" s="89">
        <f t="shared" ref="N16:N18" si="9">IF(L16=0,"",(M16/L16))</f>
        <v>1.3333333333333333</v>
      </c>
      <c r="O16" s="90"/>
      <c r="P16" s="31"/>
      <c r="Q16" s="46">
        <v>0</v>
      </c>
      <c r="R16" s="46">
        <v>0</v>
      </c>
      <c r="S16" s="46">
        <v>0</v>
      </c>
      <c r="T16" s="179"/>
      <c r="U16" s="180"/>
      <c r="V16" s="180"/>
      <c r="W16" s="181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9"/>
      <c r="AR16" s="180"/>
      <c r="AS16" s="180"/>
      <c r="AT16" s="181"/>
    </row>
    <row r="17" spans="2:46" ht="15" customHeight="1">
      <c r="B17" s="9">
        <v>42255</v>
      </c>
      <c r="C17" s="34" t="s">
        <v>59</v>
      </c>
      <c r="D17" s="48"/>
      <c r="E17" s="48">
        <v>8</v>
      </c>
      <c r="F17" s="10">
        <v>0</v>
      </c>
      <c r="G17" s="11">
        <v>8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27</v>
      </c>
      <c r="K17" s="6">
        <f t="shared" si="8"/>
        <v>13</v>
      </c>
      <c r="L17" s="7">
        <f t="shared" si="1"/>
        <v>8</v>
      </c>
      <c r="M17" s="4">
        <f t="shared" si="4"/>
        <v>8</v>
      </c>
      <c r="N17" s="89">
        <f t="shared" si="9"/>
        <v>1</v>
      </c>
      <c r="O17" s="90"/>
      <c r="P17" s="31"/>
      <c r="Q17" s="46">
        <v>0</v>
      </c>
      <c r="R17" s="46">
        <v>0</v>
      </c>
      <c r="S17" s="46">
        <v>0</v>
      </c>
      <c r="T17" s="179"/>
      <c r="U17" s="180"/>
      <c r="V17" s="180"/>
      <c r="W17" s="181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9"/>
      <c r="AR17" s="180"/>
      <c r="AS17" s="180"/>
      <c r="AT17" s="181"/>
    </row>
    <row r="18" spans="2:46" ht="15" customHeight="1">
      <c r="B18" s="9">
        <v>42256</v>
      </c>
      <c r="C18" s="49" t="s">
        <v>59</v>
      </c>
      <c r="D18" s="48"/>
      <c r="E18" s="48">
        <v>9</v>
      </c>
      <c r="F18" s="10">
        <v>0</v>
      </c>
      <c r="G18" s="11">
        <v>13</v>
      </c>
      <c r="H18" s="4" t="e">
        <f>IF(G18="","",(IF(#REF!=0,"",(#REF!*G18*#REF!))))</f>
        <v>#REF!</v>
      </c>
      <c r="I18" s="5">
        <f t="shared" si="0"/>
        <v>9</v>
      </c>
      <c r="J18" s="6">
        <f>SUM(G$12:G18)</f>
        <v>40</v>
      </c>
      <c r="K18" s="6">
        <f t="shared" si="8"/>
        <v>0</v>
      </c>
      <c r="L18" s="7">
        <f t="shared" si="1"/>
        <v>9</v>
      </c>
      <c r="M18" s="4">
        <f t="shared" si="4"/>
        <v>13</v>
      </c>
      <c r="N18" s="89">
        <f t="shared" si="9"/>
        <v>1.4444444444444444</v>
      </c>
      <c r="O18" s="90"/>
      <c r="P18" s="31"/>
      <c r="Q18" s="46">
        <v>0</v>
      </c>
      <c r="R18" s="46">
        <v>0</v>
      </c>
      <c r="S18" s="46">
        <v>0</v>
      </c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>
        <v>42256</v>
      </c>
      <c r="C19" s="49" t="s">
        <v>66</v>
      </c>
      <c r="D19" s="47"/>
      <c r="E19" s="46">
        <v>5.0999999999999996</v>
      </c>
      <c r="F19" s="46">
        <v>0</v>
      </c>
      <c r="G19" s="11">
        <v>8</v>
      </c>
      <c r="H19" s="4"/>
      <c r="I19" s="5">
        <f t="shared" si="0"/>
        <v>5.0999999999999996</v>
      </c>
      <c r="J19" s="6">
        <f>SUM(G$12:G19)</f>
        <v>48</v>
      </c>
      <c r="K19" s="6">
        <f t="shared" ref="K19:K45" si="11">E$4-J19</f>
        <v>-8</v>
      </c>
      <c r="L19" s="7">
        <f t="shared" ref="L19:L45" si="12">IF(G19="",0,$T$12*(I19-F19-Q19))</f>
        <v>5.0999999999999996</v>
      </c>
      <c r="M19" s="4">
        <f t="shared" ref="M19:M45" si="13">G19</f>
        <v>8</v>
      </c>
      <c r="N19" s="89">
        <f t="shared" ref="N19" si="14">IF(L19=0,"",(M19/L19))</f>
        <v>1.5686274509803924</v>
      </c>
      <c r="O19" s="90"/>
      <c r="P19" s="31"/>
      <c r="Q19" s="46">
        <v>0</v>
      </c>
      <c r="R19" s="46">
        <v>0</v>
      </c>
      <c r="S19" s="46">
        <v>0</v>
      </c>
      <c r="T19" s="94" t="s">
        <v>67</v>
      </c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>
        <v>42257</v>
      </c>
      <c r="C20" s="49" t="s">
        <v>59</v>
      </c>
      <c r="D20" s="47"/>
      <c r="E20" s="46">
        <v>3</v>
      </c>
      <c r="F20" s="10">
        <v>0</v>
      </c>
      <c r="G20" s="11">
        <v>3</v>
      </c>
      <c r="H20" s="4"/>
      <c r="I20" s="5">
        <f t="shared" si="0"/>
        <v>8</v>
      </c>
      <c r="J20" s="6">
        <f>SUM(G$12:G20)</f>
        <v>51</v>
      </c>
      <c r="K20" s="6">
        <f t="shared" si="11"/>
        <v>-11</v>
      </c>
      <c r="L20" s="7">
        <f t="shared" si="12"/>
        <v>3</v>
      </c>
      <c r="M20" s="4">
        <f t="shared" si="13"/>
        <v>3</v>
      </c>
      <c r="N20" s="89">
        <f t="shared" ref="N20:N49" si="15">IF(L20=0,"",(M20/L20))</f>
        <v>1</v>
      </c>
      <c r="O20" s="90"/>
      <c r="P20" s="31"/>
      <c r="Q20" s="46">
        <v>5</v>
      </c>
      <c r="R20" s="46">
        <v>4</v>
      </c>
      <c r="S20" s="46">
        <v>0</v>
      </c>
      <c r="T20" s="94" t="s">
        <v>68</v>
      </c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>
        <v>42258</v>
      </c>
      <c r="C21" s="49" t="s">
        <v>69</v>
      </c>
      <c r="D21" s="47"/>
      <c r="E21" s="28">
        <v>7</v>
      </c>
      <c r="F21" s="32">
        <v>0</v>
      </c>
      <c r="G21" s="30">
        <v>8</v>
      </c>
      <c r="H21" s="4"/>
      <c r="I21" s="5">
        <f t="shared" si="0"/>
        <v>7</v>
      </c>
      <c r="J21" s="6">
        <f>SUM(G$12:G21)</f>
        <v>59</v>
      </c>
      <c r="K21" s="6">
        <f t="shared" si="11"/>
        <v>-19</v>
      </c>
      <c r="L21" s="7">
        <f t="shared" si="12"/>
        <v>7</v>
      </c>
      <c r="M21" s="4">
        <f t="shared" si="13"/>
        <v>8</v>
      </c>
      <c r="N21" s="89">
        <f t="shared" si="15"/>
        <v>1.1428571428571428</v>
      </c>
      <c r="O21" s="90"/>
      <c r="P21" s="31"/>
      <c r="Q21" s="46">
        <v>0</v>
      </c>
      <c r="R21" s="46">
        <v>0</v>
      </c>
      <c r="S21" s="46">
        <v>0</v>
      </c>
      <c r="T21" s="94" t="s">
        <v>70</v>
      </c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>
        <v>42261</v>
      </c>
      <c r="C22" s="49" t="s">
        <v>66</v>
      </c>
      <c r="D22" s="47"/>
      <c r="E22" s="46">
        <v>7.6</v>
      </c>
      <c r="F22" s="10">
        <v>0</v>
      </c>
      <c r="G22" s="11">
        <v>10</v>
      </c>
      <c r="H22" s="4"/>
      <c r="I22" s="5">
        <f t="shared" si="0"/>
        <v>7.6</v>
      </c>
      <c r="J22" s="6">
        <f>SUM(G$12:G22)</f>
        <v>69</v>
      </c>
      <c r="K22" s="6">
        <f t="shared" si="11"/>
        <v>-29</v>
      </c>
      <c r="L22" s="7">
        <f t="shared" si="12"/>
        <v>7.6</v>
      </c>
      <c r="M22" s="4">
        <f t="shared" si="13"/>
        <v>10</v>
      </c>
      <c r="N22" s="89">
        <f t="shared" si="15"/>
        <v>1.3157894736842106</v>
      </c>
      <c r="O22" s="90"/>
      <c r="P22" s="31"/>
      <c r="Q22" s="46">
        <v>0</v>
      </c>
      <c r="R22" s="46">
        <v>0</v>
      </c>
      <c r="S22" s="46">
        <v>0</v>
      </c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>
        <v>42261</v>
      </c>
      <c r="C23" s="49" t="s">
        <v>59</v>
      </c>
      <c r="D23" s="47"/>
      <c r="E23" s="28">
        <v>8</v>
      </c>
      <c r="F23" s="32">
        <v>0</v>
      </c>
      <c r="G23" s="30">
        <v>11</v>
      </c>
      <c r="H23" s="4"/>
      <c r="I23" s="5">
        <f t="shared" si="0"/>
        <v>8</v>
      </c>
      <c r="J23" s="6">
        <f>SUM(G$12:G23)</f>
        <v>80</v>
      </c>
      <c r="K23" s="6">
        <f t="shared" si="11"/>
        <v>-40</v>
      </c>
      <c r="L23" s="7">
        <f t="shared" si="12"/>
        <v>8</v>
      </c>
      <c r="M23" s="4">
        <f t="shared" si="13"/>
        <v>11</v>
      </c>
      <c r="N23" s="89">
        <f t="shared" si="15"/>
        <v>1.375</v>
      </c>
      <c r="O23" s="90"/>
      <c r="P23" s="31"/>
      <c r="Q23" s="46">
        <v>0</v>
      </c>
      <c r="R23" s="46">
        <v>0</v>
      </c>
      <c r="S23" s="46">
        <v>0</v>
      </c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>
        <v>42262</v>
      </c>
      <c r="C24" s="49" t="s">
        <v>59</v>
      </c>
      <c r="D24" s="47"/>
      <c r="E24" s="46">
        <v>5</v>
      </c>
      <c r="F24" s="10">
        <v>0</v>
      </c>
      <c r="G24" s="11">
        <v>9</v>
      </c>
      <c r="H24" s="4"/>
      <c r="I24" s="5">
        <f t="shared" si="0"/>
        <v>8</v>
      </c>
      <c r="J24" s="6">
        <f>SUM(G$12:G24)</f>
        <v>89</v>
      </c>
      <c r="K24" s="6">
        <f t="shared" si="11"/>
        <v>-49</v>
      </c>
      <c r="L24" s="7">
        <f t="shared" si="12"/>
        <v>5</v>
      </c>
      <c r="M24" s="4">
        <f t="shared" si="13"/>
        <v>9</v>
      </c>
      <c r="N24" s="89">
        <f t="shared" si="15"/>
        <v>1.8</v>
      </c>
      <c r="O24" s="90"/>
      <c r="P24" s="31"/>
      <c r="Q24" s="46">
        <v>3</v>
      </c>
      <c r="R24" s="46">
        <v>4</v>
      </c>
      <c r="S24" s="46">
        <v>0</v>
      </c>
      <c r="T24" s="94" t="s">
        <v>68</v>
      </c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89</v>
      </c>
      <c r="K25" s="6">
        <f t="shared" si="11"/>
        <v>-49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209" t="s">
        <v>71</v>
      </c>
      <c r="U25" s="210"/>
      <c r="V25" s="210"/>
      <c r="W25" s="211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89</v>
      </c>
      <c r="K26" s="6">
        <f t="shared" si="11"/>
        <v>-49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89</v>
      </c>
      <c r="K27" s="6">
        <f t="shared" si="11"/>
        <v>-49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89</v>
      </c>
      <c r="K28" s="6">
        <f t="shared" si="11"/>
        <v>-49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89</v>
      </c>
      <c r="K29" s="6">
        <f t="shared" si="11"/>
        <v>-49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89</v>
      </c>
      <c r="K30" s="6">
        <f t="shared" si="11"/>
        <v>-49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89</v>
      </c>
      <c r="K31" s="6">
        <f t="shared" si="11"/>
        <v>-49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89</v>
      </c>
      <c r="K32" s="6">
        <f t="shared" si="11"/>
        <v>-49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89</v>
      </c>
      <c r="K33" s="6">
        <f t="shared" si="11"/>
        <v>-49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89</v>
      </c>
      <c r="K34" s="6">
        <f t="shared" si="11"/>
        <v>-49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89</v>
      </c>
      <c r="K35" s="6">
        <f t="shared" ref="K35:K41" si="17">E$4-J35</f>
        <v>-49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89</v>
      </c>
      <c r="K36" s="6">
        <f t="shared" si="17"/>
        <v>-49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89</v>
      </c>
      <c r="K37" s="6">
        <f t="shared" si="17"/>
        <v>-49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89</v>
      </c>
      <c r="K38" s="6">
        <f t="shared" si="17"/>
        <v>-49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89</v>
      </c>
      <c r="K39" s="6">
        <f t="shared" si="17"/>
        <v>-49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89</v>
      </c>
      <c r="K40" s="6">
        <f t="shared" si="17"/>
        <v>-49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89</v>
      </c>
      <c r="K41" s="6">
        <f t="shared" si="17"/>
        <v>-49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89</v>
      </c>
      <c r="K42" s="6">
        <f t="shared" si="11"/>
        <v>-49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89</v>
      </c>
      <c r="K43" s="6">
        <f t="shared" si="11"/>
        <v>-49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89</v>
      </c>
      <c r="K44" s="6">
        <f t="shared" si="11"/>
        <v>-49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89</v>
      </c>
      <c r="K45" s="6">
        <f t="shared" si="11"/>
        <v>-49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89</v>
      </c>
      <c r="K46" s="6">
        <f t="shared" ref="K46:K49" si="23">E$4-J46</f>
        <v>-49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89</v>
      </c>
      <c r="K47" s="6">
        <f t="shared" si="23"/>
        <v>-49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89</v>
      </c>
      <c r="K48" s="6">
        <f t="shared" si="23"/>
        <v>-49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89</v>
      </c>
      <c r="K49" s="6">
        <f t="shared" si="23"/>
        <v>-49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89</v>
      </c>
      <c r="K50" s="6">
        <f t="shared" si="8"/>
        <v>-49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68.7</v>
      </c>
      <c r="F51" s="56">
        <f>SUM(F13:F50)</f>
        <v>6</v>
      </c>
      <c r="G51" s="56">
        <f>SUM(G13:G50)</f>
        <v>89</v>
      </c>
      <c r="H51" s="57"/>
      <c r="I51" s="56">
        <f>SUM(I13:I50)</f>
        <v>88.699999999999989</v>
      </c>
      <c r="J51" s="58">
        <f>J50</f>
        <v>89</v>
      </c>
      <c r="K51" s="58">
        <f>K50</f>
        <v>-49</v>
      </c>
      <c r="L51" s="59">
        <f>SUM(L13:L50)</f>
        <v>68.7</v>
      </c>
      <c r="M51" s="57">
        <f>SUM(M13:M50)</f>
        <v>89</v>
      </c>
      <c r="N51" s="204">
        <f>IF(L51&lt;&gt;0,SUM(M51/L51),"")</f>
        <v>1.2954876273653566</v>
      </c>
      <c r="O51" s="205"/>
      <c r="P51" s="60"/>
      <c r="Q51" s="56">
        <f>SUM(Q13:Q50)</f>
        <v>14</v>
      </c>
      <c r="R51" s="59"/>
      <c r="S51" s="59">
        <f>SUM(S13:S50)</f>
        <v>1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4" t="str">
        <f>IF(AI51&lt;&gt;0,SUM(AJ51/AI51),"")</f>
        <v/>
      </c>
      <c r="AL51" s="205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7" t="s">
        <v>39</v>
      </c>
      <c r="C54" s="188"/>
      <c r="D54" s="188"/>
      <c r="E54" s="188"/>
      <c r="F54" s="188"/>
      <c r="G54" s="188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7" t="s">
        <v>39</v>
      </c>
      <c r="Z54" s="188"/>
      <c r="AA54" s="188"/>
      <c r="AB54" s="188"/>
      <c r="AC54" s="188"/>
      <c r="AD54" s="188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6" t="s">
        <v>42</v>
      </c>
      <c r="K55" s="113"/>
      <c r="L55" s="40">
        <f>SUMIF($R$13:$R$50,1,$Q$13:$Q$50)</f>
        <v>6</v>
      </c>
      <c r="M55" s="122">
        <v>42250</v>
      </c>
      <c r="N55" s="119"/>
      <c r="O55" s="184">
        <v>0.625</v>
      </c>
      <c r="P55" s="116"/>
      <c r="Q55" s="116"/>
      <c r="R55" s="185" t="s">
        <v>61</v>
      </c>
      <c r="S55" s="116"/>
      <c r="T55" s="185" t="s">
        <v>62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6" t="s">
        <v>42</v>
      </c>
      <c r="AH55" s="113"/>
      <c r="AI55" s="40">
        <f>SUMIF($R$13:$R$50,1,$Q$13:$Q$50)</f>
        <v>6</v>
      </c>
      <c r="AJ55" s="118"/>
      <c r="AK55" s="119"/>
      <c r="AL55" s="184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1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2" t="s">
        <v>45</v>
      </c>
      <c r="K57" s="183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2" t="s">
        <v>45</v>
      </c>
      <c r="AH57" s="183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8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8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9" t="s">
        <v>47</v>
      </c>
      <c r="C59" s="170"/>
      <c r="D59" s="170"/>
      <c r="E59" s="170"/>
      <c r="F59" s="171">
        <f>J51</f>
        <v>89</v>
      </c>
      <c r="G59" s="172"/>
      <c r="H59" s="18"/>
      <c r="I59" s="173" t="s">
        <v>54</v>
      </c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5"/>
      <c r="Y59" s="169" t="s">
        <v>47</v>
      </c>
      <c r="Z59" s="170"/>
      <c r="AA59" s="170"/>
      <c r="AB59" s="170"/>
      <c r="AC59" s="171">
        <f>AG51</f>
        <v>0</v>
      </c>
      <c r="AD59" s="172"/>
      <c r="AE59" s="18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7"/>
      <c r="AS59" s="207"/>
      <c r="AT59" s="208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2015-09-16T13:35:20Z</dcterms:modified>
</cp:coreProperties>
</file>