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<sst xmlns="http://schemas.openxmlformats.org/spreadsheetml/2006/main" count="127" uniqueCount="70">
  <si>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</si>
  <si>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</si>
  <si>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</si>
  <si>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</si>
  <si>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</si>
  <si>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</si>
  <si>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</si>
  <si>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</si>
  <si>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</si>
  <si>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</si>
  <si>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</si>
  <si>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</si>
  <si>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</si>
  <si>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</si>
  <si>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</si>
  <si>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</si>
  <si>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</si>
  <si>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</si>
  <si>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</si>
  <si>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</si>
  <si>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</si>
  <si>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</si>
  <si>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</si>
  <si>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</si>
  <si>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</si>
  <si>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</si>
  <si>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</si>
  <si>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</si>
  <si>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</si>
  <si>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</si>
  <si>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</si>
  <si>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</si>
  <si>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</si>
  <si>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</si>
  <si>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</si>
  <si>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</si>
  <si>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</si>
  <si>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</si>
  <si>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</si>
  <si>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</si>
  <si>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</si>
  <si>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</si>
  <si>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</si>
  <si>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</si>
  <si>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</si>
  <si>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</si>
  <si>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</si>
  <si>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</si>
  <si>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</si>
  <si>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</si>
  <si>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</si>
  <si>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</si>
  <si>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</si>
  <si>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</si>
  <si>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</si>
  <si>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</si>
  <si>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3-3-2</t>
  </si>
  <si>
    <t>A02071-0020</t>
  </si>
  <si>
    <t>Machine # C2</t>
  </si>
  <si>
    <t>43SEC            1HR 30MIN</t>
  </si>
  <si>
    <t>WASH</t>
  </si>
  <si>
    <t>HVD</t>
  </si>
  <si>
    <t>B</t>
  </si>
  <si>
    <t>9am</t>
  </si>
  <si>
    <t>yes</t>
  </si>
  <si>
    <t>DH</t>
  </si>
  <si>
    <t>JB</t>
  </si>
  <si>
    <t>Brazing, ect…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</si>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</sst>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3" fillId="0" borderId="9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6" sqref="G46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 t="s">
        <v>62</v>
      </c>
      <c r="M2" s="22"/>
      <c r="N2" s="22"/>
      <c r="O2" s="22"/>
      <c r="P2" s="22"/>
      <c r="Q2" s="22"/>
      <c r="R2" s="134" t="s">
        <v>48</v>
      </c>
      <c r="S2" s="135"/>
      <c r="T2" s="136"/>
      <c r="U2" s="124"/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4">
        <v>378112</v>
      </c>
      <c r="F3" s="145"/>
      <c r="G3" s="146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3" t="s">
        <v>23</v>
      </c>
      <c r="C4" s="136"/>
      <c r="D4" s="50"/>
      <c r="E4" s="134">
        <v>2000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3" t="s">
        <v>60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59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90"/>
      <c r="V9" s="190"/>
      <c r="W9" s="191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90"/>
      <c r="AS9" s="190"/>
      <c r="AT9" s="191"/>
    </row>
    <row r="10" spans="2:46" ht="20.25" customHeight="1" x14ac:dyDescent="0.3">
      <c r="B10" s="192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6" t="s">
        <v>7</v>
      </c>
      <c r="I10" s="196" t="s">
        <v>8</v>
      </c>
      <c r="J10" s="196" t="s">
        <v>30</v>
      </c>
      <c r="K10" s="196" t="s">
        <v>9</v>
      </c>
      <c r="L10" s="196" t="s">
        <v>10</v>
      </c>
      <c r="M10" s="196" t="s">
        <v>11</v>
      </c>
      <c r="N10" s="198" t="s">
        <v>17</v>
      </c>
      <c r="O10" s="199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92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6" t="s">
        <v>7</v>
      </c>
      <c r="AF10" s="196" t="s">
        <v>8</v>
      </c>
      <c r="AG10" s="196" t="s">
        <v>30</v>
      </c>
      <c r="AH10" s="196" t="s">
        <v>9</v>
      </c>
      <c r="AI10" s="196" t="s">
        <v>10</v>
      </c>
      <c r="AJ10" s="196" t="s">
        <v>11</v>
      </c>
      <c r="AK10" s="198" t="s">
        <v>17</v>
      </c>
      <c r="AL10" s="199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3"/>
      <c r="C11" s="194"/>
      <c r="D11" s="195"/>
      <c r="E11" s="195"/>
      <c r="F11" s="194"/>
      <c r="G11" s="195"/>
      <c r="H11" s="197"/>
      <c r="I11" s="197"/>
      <c r="J11" s="197"/>
      <c r="K11" s="197"/>
      <c r="L11" s="197"/>
      <c r="M11" s="197"/>
      <c r="N11" s="200"/>
      <c r="O11" s="201"/>
      <c r="P11" s="148"/>
      <c r="Q11" s="148"/>
      <c r="R11" s="148"/>
      <c r="S11" s="148"/>
      <c r="T11" s="148"/>
      <c r="U11" s="150"/>
      <c r="V11" s="152"/>
      <c r="W11" s="154"/>
      <c r="Y11" s="193"/>
      <c r="Z11" s="194"/>
      <c r="AA11" s="195"/>
      <c r="AB11" s="195"/>
      <c r="AC11" s="194"/>
      <c r="AD11" s="195"/>
      <c r="AE11" s="197"/>
      <c r="AF11" s="197"/>
      <c r="AG11" s="197"/>
      <c r="AH11" s="197"/>
      <c r="AI11" s="197"/>
      <c r="AJ11" s="197"/>
      <c r="AK11" s="200"/>
      <c r="AL11" s="201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202" t="s">
        <v>58</v>
      </c>
      <c r="C12" s="203"/>
      <c r="D12" s="203"/>
      <c r="E12" s="203"/>
      <c r="F12" s="204"/>
      <c r="G12" s="41"/>
      <c r="H12" s="3"/>
      <c r="I12" s="3" t="s">
        <v>1</v>
      </c>
      <c r="J12" s="26">
        <v>0</v>
      </c>
      <c r="K12" s="26">
        <f>E$4</f>
        <v>2000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2</v>
      </c>
      <c r="W12" s="45">
        <f>IF(V12=0,"",U12/V12)</f>
        <v>0</v>
      </c>
      <c r="Y12" s="202" t="s">
        <v>37</v>
      </c>
      <c r="Z12" s="203"/>
      <c r="AA12" s="203"/>
      <c r="AB12" s="203"/>
      <c r="AC12" s="204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42207</v>
      </c>
      <c r="C13" s="28" t="s">
        <v>61</v>
      </c>
      <c r="D13" s="28"/>
      <c r="E13" s="28">
        <v>5</v>
      </c>
      <c r="F13" s="29">
        <v>2</v>
      </c>
      <c r="G13" s="30">
        <v>410</v>
      </c>
      <c r="H13" s="4" t="e">
        <f>IF(G13="","",(IF(#REF!=0,"",(#REF!*G13*#REF!))))</f>
        <v>#REF!</v>
      </c>
      <c r="I13" s="5">
        <f t="shared" ref="I13:I50" si="0">IF(G13="","",(SUM(E13+F13+Q13)))</f>
        <v>7</v>
      </c>
      <c r="J13" s="6">
        <f>SUM(G$12:G13)</f>
        <v>410</v>
      </c>
      <c r="K13" s="6">
        <f>E$4-J13</f>
        <v>1590</v>
      </c>
      <c r="L13" s="7">
        <f t="shared" ref="L13:L50" si="1">IF(G13="",0,$T$12*(I13-F13-Q13))</f>
        <v>0</v>
      </c>
      <c r="M13" s="4">
        <f>G13</f>
        <v>410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>
        <v>42208</v>
      </c>
      <c r="C14" s="28" t="s">
        <v>61</v>
      </c>
      <c r="D14" s="28"/>
      <c r="E14" s="28">
        <v>9</v>
      </c>
      <c r="F14" s="32">
        <v>0</v>
      </c>
      <c r="G14" s="30">
        <v>777</v>
      </c>
      <c r="H14" s="4" t="e">
        <f>IF(G14="","",(IF(#REF!=0,"",(#REF!*G14*#REF!))))</f>
        <v>#REF!</v>
      </c>
      <c r="I14" s="5">
        <f t="shared" si="0"/>
        <v>9</v>
      </c>
      <c r="J14" s="6">
        <f>SUM(G$12:G14)</f>
        <v>1187</v>
      </c>
      <c r="K14" s="6">
        <f>E$4-J14</f>
        <v>813</v>
      </c>
      <c r="L14" s="7">
        <f t="shared" si="1"/>
        <v>0</v>
      </c>
      <c r="M14" s="4">
        <f t="shared" ref="M14:M50" si="4">G14</f>
        <v>777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>
        <v>42209</v>
      </c>
      <c r="C15" s="28" t="s">
        <v>66</v>
      </c>
      <c r="D15" s="28"/>
      <c r="E15" s="28">
        <v>5</v>
      </c>
      <c r="F15" s="32">
        <v>0</v>
      </c>
      <c r="G15" s="30">
        <v>433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1620</v>
      </c>
      <c r="K15" s="6">
        <f>E$4-J15</f>
        <v>380</v>
      </c>
      <c r="L15" s="7">
        <f t="shared" si="1"/>
        <v>0</v>
      </c>
      <c r="M15" s="4">
        <f t="shared" si="4"/>
        <v>433</v>
      </c>
      <c r="N15" s="89" t="str">
        <f t="shared" si="5"/>
        <v/>
      </c>
      <c r="O15" s="90"/>
      <c r="P15" s="31"/>
      <c r="Q15" s="46">
        <v>3</v>
      </c>
      <c r="R15" s="46">
        <v>1</v>
      </c>
      <c r="S15" s="46">
        <v>0</v>
      </c>
      <c r="T15" s="180"/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 x14ac:dyDescent="0.3">
      <c r="B16" s="9">
        <v>42212</v>
      </c>
      <c r="C16" s="33" t="s">
        <v>66</v>
      </c>
      <c r="D16" s="48"/>
      <c r="E16" s="48">
        <v>6</v>
      </c>
      <c r="F16" s="10">
        <v>0</v>
      </c>
      <c r="G16" s="11">
        <v>427</v>
      </c>
      <c r="H16" s="4" t="e">
        <f>IF(G16="","",(IF(#REF!=0,"",(#REF!*G16*#REF!))))</f>
        <v>#REF!</v>
      </c>
      <c r="I16" s="5">
        <f t="shared" si="0"/>
        <v>6</v>
      </c>
      <c r="J16" s="6">
        <f>SUM(G$12:G16)</f>
        <v>2047</v>
      </c>
      <c r="K16" s="6">
        <f t="shared" ref="K16:K50" si="8">E$4-J16</f>
        <v>-47</v>
      </c>
      <c r="L16" s="7">
        <f t="shared" si="1"/>
        <v>0</v>
      </c>
      <c r="M16" s="4">
        <f t="shared" si="4"/>
        <v>427</v>
      </c>
      <c r="N16" s="89" t="str">
        <f t="shared" ref="N16:N18" si="9">IF(L16=0,"",(M16/L16))</f>
        <v/>
      </c>
      <c r="O16" s="90"/>
      <c r="P16" s="31"/>
      <c r="Q16" s="46">
        <v>0</v>
      </c>
      <c r="R16" s="46">
        <v>0</v>
      </c>
      <c r="S16" s="46">
        <v>0</v>
      </c>
      <c r="T16" s="175"/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>
        <v>42213</v>
      </c>
      <c r="C17" s="34" t="s">
        <v>66</v>
      </c>
      <c r="D17" s="48"/>
      <c r="E17" s="48">
        <v>0</v>
      </c>
      <c r="F17" s="10">
        <v>0</v>
      </c>
      <c r="G17" s="11">
        <v>0</v>
      </c>
      <c r="H17" s="4" t="e">
        <f>IF(G17="","",(IF(#REF!=0,"",(#REF!*G17*#REF!))))</f>
        <v>#REF!</v>
      </c>
      <c r="I17" s="5">
        <f t="shared" si="0"/>
        <v>2</v>
      </c>
      <c r="J17" s="6">
        <f>SUM(G$12:G17)</f>
        <v>2047</v>
      </c>
      <c r="K17" s="6">
        <f t="shared" si="8"/>
        <v>-47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>
        <v>2</v>
      </c>
      <c r="R17" s="46">
        <v>3</v>
      </c>
      <c r="S17" s="46">
        <v>0</v>
      </c>
      <c r="T17" s="175" t="s">
        <v>67</v>
      </c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>
        <v>42214</v>
      </c>
      <c r="C18" s="49" t="s">
        <v>66</v>
      </c>
      <c r="D18" s="48"/>
      <c r="E18" s="48">
        <v>3</v>
      </c>
      <c r="F18" s="10">
        <v>0</v>
      </c>
      <c r="G18" s="11">
        <v>271</v>
      </c>
      <c r="H18" s="4" t="e">
        <f>IF(G18="","",(IF(#REF!=0,"",(#REF!*G18*#REF!))))</f>
        <v>#REF!</v>
      </c>
      <c r="I18" s="5">
        <f t="shared" si="0"/>
        <v>3</v>
      </c>
      <c r="J18" s="6">
        <f>SUM(G$12:G18)</f>
        <v>2318</v>
      </c>
      <c r="K18" s="6">
        <f t="shared" si="8"/>
        <v>-318</v>
      </c>
      <c r="L18" s="7">
        <f t="shared" si="1"/>
        <v>0</v>
      </c>
      <c r="M18" s="4">
        <f t="shared" si="4"/>
        <v>271</v>
      </c>
      <c r="N18" s="89" t="str">
        <f t="shared" si="9"/>
        <v/>
      </c>
      <c r="O18" s="90"/>
      <c r="P18" s="31"/>
      <c r="Q18" s="46">
        <v>0</v>
      </c>
      <c r="R18" s="46">
        <v>0</v>
      </c>
      <c r="S18" s="46">
        <v>0</v>
      </c>
      <c r="T18" s="183" t="s">
        <v>68</v>
      </c>
      <c r="U18" s="184"/>
      <c r="V18" s="184"/>
      <c r="W18" s="185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2318</v>
      </c>
      <c r="K19" s="6">
        <f t="shared" ref="K19:K45" si="11">E$4-J19</f>
        <v>-318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 t="s">
        <v>69</v>
      </c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2318</v>
      </c>
      <c r="K20" s="6">
        <f t="shared" si="11"/>
        <v>-318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2318</v>
      </c>
      <c r="K21" s="6">
        <f t="shared" si="11"/>
        <v>-318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2318</v>
      </c>
      <c r="K22" s="6">
        <f t="shared" si="11"/>
        <v>-318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2318</v>
      </c>
      <c r="K23" s="6">
        <f t="shared" si="11"/>
        <v>-318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2318</v>
      </c>
      <c r="K24" s="6">
        <f t="shared" si="11"/>
        <v>-318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2318</v>
      </c>
      <c r="K25" s="6">
        <f t="shared" si="11"/>
        <v>-318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2318</v>
      </c>
      <c r="K26" s="6">
        <f t="shared" si="11"/>
        <v>-318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2318</v>
      </c>
      <c r="K27" s="6">
        <f t="shared" si="11"/>
        <v>-318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2318</v>
      </c>
      <c r="K28" s="6">
        <f t="shared" si="11"/>
        <v>-318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2318</v>
      </c>
      <c r="K29" s="6">
        <f t="shared" si="11"/>
        <v>-318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2318</v>
      </c>
      <c r="K30" s="6">
        <f t="shared" si="11"/>
        <v>-318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2318</v>
      </c>
      <c r="K31" s="6">
        <f t="shared" si="11"/>
        <v>-318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2318</v>
      </c>
      <c r="K32" s="6">
        <f t="shared" si="11"/>
        <v>-318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2318</v>
      </c>
      <c r="K33" s="6">
        <f t="shared" si="11"/>
        <v>-318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2318</v>
      </c>
      <c r="K34" s="6">
        <f t="shared" si="11"/>
        <v>-318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2318</v>
      </c>
      <c r="K35" s="6">
        <f t="shared" ref="K35:K41" si="17">E$4-J35</f>
        <v>-318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2318</v>
      </c>
      <c r="K36" s="6">
        <f t="shared" si="17"/>
        <v>-318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2318</v>
      </c>
      <c r="K37" s="6">
        <f t="shared" si="17"/>
        <v>-318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2318</v>
      </c>
      <c r="K38" s="6">
        <f t="shared" si="17"/>
        <v>-318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2318</v>
      </c>
      <c r="K39" s="6">
        <f t="shared" si="17"/>
        <v>-318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2318</v>
      </c>
      <c r="K40" s="6">
        <f t="shared" si="17"/>
        <v>-318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2318</v>
      </c>
      <c r="K41" s="6">
        <f t="shared" si="17"/>
        <v>-318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2318</v>
      </c>
      <c r="K42" s="6">
        <f t="shared" si="11"/>
        <v>-318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2318</v>
      </c>
      <c r="K43" s="6">
        <f t="shared" si="11"/>
        <v>-318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2318</v>
      </c>
      <c r="K44" s="6">
        <f t="shared" si="11"/>
        <v>-318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2318</v>
      </c>
      <c r="K45" s="6">
        <f t="shared" si="11"/>
        <v>-318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2318</v>
      </c>
      <c r="K46" s="6">
        <f t="shared" ref="K46:K49" si="23">E$4-J46</f>
        <v>-318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2318</v>
      </c>
      <c r="K47" s="6">
        <f t="shared" si="23"/>
        <v>-318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2318</v>
      </c>
      <c r="K48" s="6">
        <f t="shared" si="23"/>
        <v>-318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2318</v>
      </c>
      <c r="K49" s="6">
        <f t="shared" si="23"/>
        <v>-318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2318</v>
      </c>
      <c r="K50" s="6">
        <f t="shared" si="8"/>
        <v>-318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28</v>
      </c>
      <c r="F51" s="56">
        <f>SUM(F13:F50)</f>
        <v>2</v>
      </c>
      <c r="G51" s="56">
        <f>SUM(G13:G50)</f>
        <v>2318</v>
      </c>
      <c r="H51" s="57"/>
      <c r="I51" s="56">
        <f>SUM(I13:I50)</f>
        <v>35</v>
      </c>
      <c r="J51" s="58">
        <f>J50</f>
        <v>2318</v>
      </c>
      <c r="K51" s="58">
        <f>K50</f>
        <v>-318</v>
      </c>
      <c r="L51" s="59">
        <f>SUM(L13:L50)</f>
        <v>0</v>
      </c>
      <c r="M51" s="57">
        <f>SUM(M13:M50)</f>
        <v>2318</v>
      </c>
      <c r="N51" s="205" t="str">
        <f>IF(L51&lt;&gt;0,SUM(M51/L51),"")</f>
        <v/>
      </c>
      <c r="O51" s="206"/>
      <c r="P51" s="60"/>
      <c r="Q51" s="56">
        <f>SUM(Q13:Q50)</f>
        <v>5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5" t="str">
        <f>IF(AI51&lt;&gt;0,SUM(AJ51/AI51),"")</f>
        <v/>
      </c>
      <c r="AL51" s="206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8" t="s">
        <v>39</v>
      </c>
      <c r="C54" s="189"/>
      <c r="D54" s="189"/>
      <c r="E54" s="189"/>
      <c r="F54" s="189"/>
      <c r="G54" s="189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8" t="s">
        <v>39</v>
      </c>
      <c r="Z54" s="189"/>
      <c r="AA54" s="189"/>
      <c r="AB54" s="189"/>
      <c r="AC54" s="189"/>
      <c r="AD54" s="189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2321</v>
      </c>
      <c r="G55" s="119"/>
      <c r="H55" s="2"/>
      <c r="I55" s="39">
        <v>1</v>
      </c>
      <c r="J55" s="187" t="s">
        <v>42</v>
      </c>
      <c r="K55" s="113"/>
      <c r="L55" s="40">
        <f>SUMIF($R$13:$R$50,1,$Q$13:$Q$50)</f>
        <v>3</v>
      </c>
      <c r="M55" s="122">
        <v>42207</v>
      </c>
      <c r="N55" s="119"/>
      <c r="O55" s="186" t="s">
        <v>63</v>
      </c>
      <c r="P55" s="116"/>
      <c r="Q55" s="116"/>
      <c r="R55" s="116" t="s">
        <v>64</v>
      </c>
      <c r="S55" s="116"/>
      <c r="T55" s="116" t="s">
        <v>65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7" t="s">
        <v>42</v>
      </c>
      <c r="AH55" s="113"/>
      <c r="AI55" s="40">
        <f>SUMIF($R$13:$R$50,1,$Q$13:$Q$50)</f>
        <v>3</v>
      </c>
      <c r="AJ55" s="118"/>
      <c r="AK55" s="119"/>
      <c r="AL55" s="186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2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2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2318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7"/>
      <c r="AG59" s="207"/>
      <c r="AH59" s="207"/>
      <c r="AI59" s="207"/>
      <c r="AJ59" s="207"/>
      <c r="AK59" s="207"/>
      <c r="AL59" s="207"/>
      <c r="AM59" s="207"/>
      <c r="AN59" s="207"/>
      <c r="AO59" s="207"/>
      <c r="AP59" s="207"/>
      <c r="AQ59" s="207"/>
      <c r="AR59" s="207"/>
      <c r="AS59" s="207"/>
      <c r="AT59" s="208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2015-07-30T18:50:20Z</dcterms:modified>
</cp:coreProperties>
</file>