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23" i="1"/>
  <c r="L23" s="1"/>
  <c r="N23" s="1"/>
  <c r="J23"/>
  <c r="K23" s="1"/>
  <c r="M23"/>
  <c r="I24"/>
  <c r="J24"/>
  <c r="K24" s="1"/>
  <c r="L24"/>
  <c r="N24" s="1"/>
  <c r="M24"/>
  <c r="I14"/>
  <c r="L14" s="1"/>
  <c r="J14"/>
  <c r="K14" s="1"/>
  <c r="I15"/>
  <c r="L15" s="1"/>
  <c r="J15"/>
  <c r="K15" s="1"/>
  <c r="I16"/>
  <c r="L16" s="1"/>
  <c r="N16" s="1"/>
  <c r="J16"/>
  <c r="K16" s="1"/>
  <c r="I17"/>
  <c r="L17" s="1"/>
  <c r="J17"/>
  <c r="K17" s="1"/>
  <c r="I18"/>
  <c r="L18" s="1"/>
  <c r="J18"/>
  <c r="K18" s="1"/>
  <c r="I19"/>
  <c r="J19"/>
  <c r="K19" s="1"/>
  <c r="L19"/>
  <c r="N19" s="1"/>
  <c r="I20"/>
  <c r="L20" s="1"/>
  <c r="N20" s="1"/>
  <c r="J20"/>
  <c r="K20" s="1"/>
  <c r="I21"/>
  <c r="J21"/>
  <c r="K21" s="1"/>
  <c r="L21"/>
  <c r="N21" s="1"/>
  <c r="I22"/>
  <c r="J22"/>
  <c r="K22" s="1"/>
  <c r="L22"/>
  <c r="I25"/>
  <c r="J25"/>
  <c r="K25" s="1"/>
  <c r="L25"/>
  <c r="N25" s="1"/>
  <c r="M14"/>
  <c r="M15"/>
  <c r="M16"/>
  <c r="M17"/>
  <c r="M18"/>
  <c r="M19"/>
  <c r="M20"/>
  <c r="M21"/>
  <c r="M22"/>
  <c r="M25"/>
  <c r="M13"/>
  <c r="J13"/>
  <c r="K13" s="1"/>
  <c r="I13"/>
  <c r="L13" s="1"/>
  <c r="N13" s="1"/>
  <c r="N18" l="1"/>
  <c r="N14"/>
  <c r="N17"/>
  <c r="N15"/>
  <c r="N22"/>
  <c r="AI59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E29"/>
  <c r="AS28"/>
  <c r="AT28" s="1"/>
  <c r="AH28"/>
  <c r="AE28"/>
  <c r="AP26"/>
  <c r="AN26"/>
  <c r="AD26"/>
  <c r="AC60" s="1"/>
  <c r="AC26"/>
  <c r="AB26"/>
  <c r="AJ25"/>
  <c r="AI25"/>
  <c r="AK25" s="1"/>
  <c r="AG25"/>
  <c r="AG26" s="1"/>
  <c r="AH26" s="1"/>
  <c r="AF25"/>
  <c r="AE25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5" l="1"/>
  <c r="AC57"/>
  <c r="AI52"/>
  <c r="AG52"/>
  <c r="AH52" s="1"/>
  <c r="AH37"/>
  <c r="AF38"/>
  <c r="AC59"/>
  <c r="AI26"/>
  <c r="AI38"/>
  <c r="AJ26"/>
  <c r="AJ38"/>
  <c r="AJ52"/>
  <c r="AK41"/>
  <c r="AK14"/>
  <c r="AF52"/>
  <c r="AF26"/>
  <c r="AE52"/>
  <c r="AK52" l="1"/>
  <c r="AK26"/>
  <c r="AK38"/>
  <c r="Q52"/>
  <c r="F52"/>
  <c r="E52"/>
  <c r="Q38"/>
  <c r="E38"/>
  <c r="F38"/>
  <c r="Q26"/>
  <c r="F26"/>
  <c r="E26"/>
  <c r="I48" l="1"/>
  <c r="L59" l="1"/>
  <c r="L58"/>
  <c r="L57"/>
  <c r="L56"/>
  <c r="G52" l="1"/>
  <c r="F58" s="1"/>
  <c r="G38"/>
  <c r="G26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30"/>
  <c r="L30" s="1"/>
  <c r="N30" s="1"/>
  <c r="J30"/>
  <c r="K30" s="1"/>
  <c r="M30"/>
  <c r="I31"/>
  <c r="L31" s="1"/>
  <c r="N31" s="1"/>
  <c r="J31"/>
  <c r="K31" s="1"/>
  <c r="M31"/>
  <c r="V40" l="1"/>
  <c r="W40" s="1"/>
  <c r="V28"/>
  <c r="W28" s="1"/>
  <c r="V12"/>
  <c r="W12" s="1"/>
  <c r="K40" l="1"/>
  <c r="K28"/>
  <c r="K12"/>
  <c r="S52" l="1"/>
  <c r="S38"/>
  <c r="S26"/>
  <c r="J42"/>
  <c r="K42" s="1"/>
  <c r="J46"/>
  <c r="K46" s="1"/>
  <c r="J47"/>
  <c r="K47" s="1"/>
  <c r="J49"/>
  <c r="K49" s="1"/>
  <c r="J50"/>
  <c r="K50" s="1"/>
  <c r="J51"/>
  <c r="J41"/>
  <c r="K41" s="1"/>
  <c r="J33"/>
  <c r="K33" s="1"/>
  <c r="J34"/>
  <c r="K34" s="1"/>
  <c r="J35"/>
  <c r="K35" s="1"/>
  <c r="J36"/>
  <c r="K36" s="1"/>
  <c r="J37"/>
  <c r="J29"/>
  <c r="K29" s="1"/>
  <c r="M51"/>
  <c r="M50"/>
  <c r="M49"/>
  <c r="M47"/>
  <c r="M46"/>
  <c r="M42"/>
  <c r="M41"/>
  <c r="M33"/>
  <c r="M34"/>
  <c r="M35"/>
  <c r="M36"/>
  <c r="M37"/>
  <c r="M29"/>
  <c r="I26"/>
  <c r="I37"/>
  <c r="L37" s="1"/>
  <c r="N37" s="1"/>
  <c r="I36"/>
  <c r="L36" s="1"/>
  <c r="I35"/>
  <c r="L35" s="1"/>
  <c r="N35" s="1"/>
  <c r="I34"/>
  <c r="L34" s="1"/>
  <c r="I33"/>
  <c r="L33" s="1"/>
  <c r="N33" s="1"/>
  <c r="L29"/>
  <c r="K51" l="1"/>
  <c r="J52"/>
  <c r="K52" s="1"/>
  <c r="K37"/>
  <c r="J38"/>
  <c r="K38" s="1"/>
  <c r="F57"/>
  <c r="N36"/>
  <c r="N34"/>
  <c r="N29"/>
  <c r="M26"/>
  <c r="M38"/>
  <c r="J26" l="1"/>
  <c r="K26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5"/>
  <c r="H22"/>
  <c r="H21"/>
  <c r="H16"/>
  <c r="L41" l="1"/>
  <c r="N41" s="1"/>
  <c r="L38"/>
  <c r="N38" s="1"/>
  <c r="L26" l="1"/>
  <c r="N26" s="1"/>
  <c r="L52"/>
  <c r="N52" s="1"/>
</calcChain>
</file>

<file path=xl/sharedStrings.xml><?xml version="1.0" encoding="utf-8"?>
<sst xmlns="http://schemas.openxmlformats.org/spreadsheetml/2006/main" count="155" uniqueCount="78">
  <si>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</si>
  <si>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</si>
  <si>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</si>
  <si>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</si>
  <si>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</si>
  <si>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</si>
  <si>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</si>
  <si>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</si>
  <si>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</si>
  <si>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</si>
  <si>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</si>
  <si>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</si>
  <si>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</si>
  <si>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</si>
  <si>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</si>
  <si>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</si>
  <si>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</si>
  <si>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</si>
  <si>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</si>
  <si>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</si>
  <si>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</si>
  <si>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</si>
  <si>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</si>
  <si>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</si>
  <si>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</si>
  <si>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</si>
  <si>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</si>
  <si>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</si>
  <si>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</si>
  <si>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</si>
  <si>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</si>
  <si>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</si>
  <si>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</si>
  <si>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</si>
  <si>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</si>
  <si>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</si>
  <si>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</si>
  <si>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</si>
  <si>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</si>
  <si>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</si>
  <si>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</si>
  <si>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</si>
  <si>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</si>
  <si>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</si>
  <si>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</si>
  <si>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</si>
  <si>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</si>
  <si>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</si>
  <si>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</si>
  <si>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</si>
  <si>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</si>
  <si>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</si>
  <si>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</si>
  <si>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</si>
  <si>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</si>
  <si>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</si>
  <si>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</si>
  <si>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</si>
  <si>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</si>
  <si>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</si>
  <si>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</si>
  <si>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</si>
  <si>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.430-4-4</t>
  </si>
  <si>
    <t>A02071-0026</t>
  </si>
  <si>
    <t>Machine # C2</t>
  </si>
  <si>
    <t>JB</t>
  </si>
  <si>
    <t>Chg'd to FC</t>
  </si>
  <si>
    <t>1M 9SEC</t>
  </si>
  <si>
    <t>YES</t>
  </si>
  <si>
    <t>DH</t>
  </si>
  <si>
    <t>188705.14.1</t>
  </si>
  <si>
    <t>B</t>
  </si>
  <si>
    <t>806 on W/O 385473 for SRA - new w/o for FC 385732</t>
  </si>
  <si>
    <t>BW</t>
  </si>
  <si>
    <t>BEN W</t>
  </si>
  <si>
    <t>Deburr nozzles</t>
  </si>
  <si>
    <t>TG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</si>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</sst>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4" fontId="3" fillId="0" borderId="8" xfId="0" applyNumberFormat="1" applyFont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3" fillId="0" borderId="8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24" sqref="B24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32" t="s">
        <v>54</v>
      </c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19"/>
      <c r="W1" s="20"/>
      <c r="Y1" s="18"/>
      <c r="Z1" s="232" t="s">
        <v>54</v>
      </c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94"/>
      <c r="AT1" s="20"/>
    </row>
    <row r="2" spans="2:46" ht="19.5" customHeight="1">
      <c r="B2" s="233" t="s">
        <v>24</v>
      </c>
      <c r="C2" s="213"/>
      <c r="D2" s="21"/>
      <c r="E2" s="234" t="s">
        <v>62</v>
      </c>
      <c r="F2" s="235"/>
      <c r="G2" s="236"/>
      <c r="H2" s="22"/>
      <c r="I2" s="2"/>
      <c r="J2" s="212" t="s">
        <v>0</v>
      </c>
      <c r="K2" s="237"/>
      <c r="L2" s="23" t="s">
        <v>71</v>
      </c>
      <c r="M2" s="22"/>
      <c r="N2" s="22"/>
      <c r="O2" s="22"/>
      <c r="P2" s="22"/>
      <c r="Q2" s="22"/>
      <c r="R2" s="238" t="s">
        <v>45</v>
      </c>
      <c r="S2" s="216"/>
      <c r="T2" s="217"/>
      <c r="U2" s="212"/>
      <c r="V2" s="213"/>
      <c r="W2" s="214"/>
      <c r="Y2" s="233" t="s">
        <v>24</v>
      </c>
      <c r="Z2" s="213"/>
      <c r="AA2" s="93"/>
      <c r="AB2" s="234"/>
      <c r="AC2" s="235"/>
      <c r="AD2" s="236"/>
      <c r="AE2" s="22"/>
      <c r="AF2" s="2"/>
      <c r="AG2" s="212" t="s">
        <v>0</v>
      </c>
      <c r="AH2" s="237"/>
      <c r="AI2" s="23"/>
      <c r="AJ2" s="22"/>
      <c r="AK2" s="22"/>
      <c r="AL2" s="22"/>
      <c r="AM2" s="22"/>
      <c r="AN2" s="22"/>
      <c r="AO2" s="238" t="s">
        <v>45</v>
      </c>
      <c r="AP2" s="216"/>
      <c r="AQ2" s="217"/>
      <c r="AR2" s="212"/>
      <c r="AS2" s="213"/>
      <c r="AT2" s="214"/>
    </row>
    <row r="3" spans="2:46" ht="19.5" customHeight="1">
      <c r="B3" s="233" t="s">
        <v>22</v>
      </c>
      <c r="C3" s="213"/>
      <c r="D3" s="24"/>
      <c r="E3" s="234">
        <v>385732</v>
      </c>
      <c r="F3" s="235"/>
      <c r="G3" s="236"/>
      <c r="H3" s="22"/>
      <c r="I3" s="25"/>
      <c r="J3" s="212" t="s">
        <v>25</v>
      </c>
      <c r="K3" s="237"/>
      <c r="L3" s="212" t="s">
        <v>63</v>
      </c>
      <c r="M3" s="213"/>
      <c r="N3" s="213"/>
      <c r="O3" s="237"/>
      <c r="P3" s="22"/>
      <c r="Q3" s="22"/>
      <c r="R3" s="239"/>
      <c r="S3" s="240"/>
      <c r="T3" s="241"/>
      <c r="U3" s="212" t="s">
        <v>70</v>
      </c>
      <c r="V3" s="213"/>
      <c r="W3" s="214"/>
      <c r="Y3" s="233" t="s">
        <v>22</v>
      </c>
      <c r="Z3" s="213"/>
      <c r="AA3" s="92"/>
      <c r="AB3" s="234"/>
      <c r="AC3" s="235"/>
      <c r="AD3" s="236"/>
      <c r="AE3" s="22"/>
      <c r="AF3" s="25"/>
      <c r="AG3" s="212" t="s">
        <v>25</v>
      </c>
      <c r="AH3" s="237"/>
      <c r="AI3" s="212"/>
      <c r="AJ3" s="213"/>
      <c r="AK3" s="213"/>
      <c r="AL3" s="237"/>
      <c r="AM3" s="22"/>
      <c r="AN3" s="22"/>
      <c r="AO3" s="239"/>
      <c r="AP3" s="240"/>
      <c r="AQ3" s="241"/>
      <c r="AR3" s="212"/>
      <c r="AS3" s="213"/>
      <c r="AT3" s="214"/>
    </row>
    <row r="4" spans="2:46" ht="19.5" customHeight="1">
      <c r="B4" s="215" t="s">
        <v>23</v>
      </c>
      <c r="C4" s="217"/>
      <c r="D4" s="24"/>
      <c r="E4" s="238">
        <v>3000</v>
      </c>
      <c r="F4" s="216"/>
      <c r="G4" s="217"/>
      <c r="H4" s="22"/>
      <c r="I4" s="26"/>
      <c r="J4" s="244"/>
      <c r="K4" s="244"/>
      <c r="L4" s="244"/>
      <c r="M4" s="244"/>
      <c r="N4" s="244"/>
      <c r="O4" s="244"/>
      <c r="P4" s="27"/>
      <c r="Q4" s="27"/>
      <c r="R4" s="242"/>
      <c r="S4" s="197"/>
      <c r="T4" s="243"/>
      <c r="U4" s="244"/>
      <c r="V4" s="244"/>
      <c r="W4" s="245"/>
      <c r="Y4" s="215" t="s">
        <v>23</v>
      </c>
      <c r="Z4" s="217"/>
      <c r="AA4" s="92"/>
      <c r="AB4" s="238"/>
      <c r="AC4" s="216"/>
      <c r="AD4" s="217"/>
      <c r="AE4" s="22"/>
      <c r="AF4" s="26"/>
      <c r="AG4" s="244"/>
      <c r="AH4" s="244"/>
      <c r="AI4" s="244"/>
      <c r="AJ4" s="244"/>
      <c r="AK4" s="244"/>
      <c r="AL4" s="244"/>
      <c r="AM4" s="27"/>
      <c r="AN4" s="27"/>
      <c r="AO4" s="242"/>
      <c r="AP4" s="197"/>
      <c r="AQ4" s="243"/>
      <c r="AR4" s="244"/>
      <c r="AS4" s="244"/>
      <c r="AT4" s="245"/>
    </row>
    <row r="5" spans="2:46" ht="6.75" customHeight="1">
      <c r="B5" s="196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96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8" t="s">
        <v>56</v>
      </c>
      <c r="C6" s="199"/>
      <c r="D6" s="199"/>
      <c r="E6" s="200"/>
      <c r="F6" s="201"/>
      <c r="G6" s="202"/>
      <c r="H6" s="22"/>
      <c r="I6" s="26"/>
      <c r="J6" s="27"/>
      <c r="K6" s="27"/>
      <c r="L6" s="27"/>
      <c r="M6" s="74"/>
      <c r="N6" s="85"/>
      <c r="O6" s="85"/>
      <c r="P6" s="85"/>
      <c r="Q6" s="86"/>
      <c r="R6" s="203" t="s">
        <v>60</v>
      </c>
      <c r="S6" s="204"/>
      <c r="T6" s="204"/>
      <c r="U6" s="204"/>
      <c r="V6" s="204"/>
      <c r="W6" s="205"/>
      <c r="Y6" s="198" t="s">
        <v>56</v>
      </c>
      <c r="Z6" s="199"/>
      <c r="AA6" s="199"/>
      <c r="AB6" s="200"/>
      <c r="AC6" s="201"/>
      <c r="AD6" s="202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203" t="s">
        <v>60</v>
      </c>
      <c r="AP6" s="204"/>
      <c r="AQ6" s="204"/>
      <c r="AR6" s="204"/>
      <c r="AS6" s="204"/>
      <c r="AT6" s="205"/>
    </row>
    <row r="7" spans="2:46" ht="16.5" customHeight="1">
      <c r="B7" s="206" t="s">
        <v>46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M7" s="73"/>
      <c r="N7" s="209"/>
      <c r="O7" s="210"/>
      <c r="P7" s="210"/>
      <c r="Q7" s="210"/>
      <c r="R7" s="211" t="s">
        <v>57</v>
      </c>
      <c r="S7" s="211"/>
      <c r="T7" s="211"/>
      <c r="U7" s="250">
        <v>42283</v>
      </c>
      <c r="V7" s="213"/>
      <c r="W7" s="214"/>
      <c r="Y7" s="206" t="s">
        <v>46</v>
      </c>
      <c r="Z7" s="207"/>
      <c r="AA7" s="207"/>
      <c r="AB7" s="207"/>
      <c r="AC7" s="207"/>
      <c r="AD7" s="207"/>
      <c r="AE7" s="207"/>
      <c r="AF7" s="207"/>
      <c r="AG7" s="207"/>
      <c r="AH7" s="207"/>
      <c r="AI7" s="208"/>
      <c r="AJ7" s="73"/>
      <c r="AK7" s="209"/>
      <c r="AL7" s="210"/>
      <c r="AM7" s="210"/>
      <c r="AN7" s="210"/>
      <c r="AO7" s="211" t="s">
        <v>57</v>
      </c>
      <c r="AP7" s="211"/>
      <c r="AQ7" s="211"/>
      <c r="AR7" s="212"/>
      <c r="AS7" s="213"/>
      <c r="AT7" s="214"/>
    </row>
    <row r="8" spans="2:46" ht="16.5" customHeight="1">
      <c r="B8" s="215" t="s">
        <v>72</v>
      </c>
      <c r="C8" s="216"/>
      <c r="D8" s="216"/>
      <c r="E8" s="216"/>
      <c r="F8" s="216"/>
      <c r="G8" s="216"/>
      <c r="H8" s="216"/>
      <c r="I8" s="216"/>
      <c r="J8" s="216"/>
      <c r="K8" s="216"/>
      <c r="L8" s="217"/>
      <c r="M8" s="73"/>
      <c r="N8" s="209"/>
      <c r="O8" s="210"/>
      <c r="P8" s="210"/>
      <c r="Q8" s="210"/>
      <c r="R8" s="211" t="s">
        <v>58</v>
      </c>
      <c r="S8" s="211"/>
      <c r="T8" s="211"/>
      <c r="U8" s="212"/>
      <c r="V8" s="213"/>
      <c r="W8" s="214"/>
      <c r="Y8" s="215"/>
      <c r="Z8" s="216"/>
      <c r="AA8" s="216"/>
      <c r="AB8" s="216"/>
      <c r="AC8" s="216"/>
      <c r="AD8" s="216"/>
      <c r="AE8" s="216"/>
      <c r="AF8" s="216"/>
      <c r="AG8" s="216"/>
      <c r="AH8" s="216"/>
      <c r="AI8" s="217"/>
      <c r="AJ8" s="73"/>
      <c r="AK8" s="209"/>
      <c r="AL8" s="210"/>
      <c r="AM8" s="210"/>
      <c r="AN8" s="210"/>
      <c r="AO8" s="211" t="s">
        <v>58</v>
      </c>
      <c r="AP8" s="211"/>
      <c r="AQ8" s="211"/>
      <c r="AR8" s="212"/>
      <c r="AS8" s="213"/>
      <c r="AT8" s="214"/>
    </row>
    <row r="9" spans="2:46" ht="16.5" customHeight="1" thickBot="1">
      <c r="B9" s="218"/>
      <c r="C9" s="219"/>
      <c r="D9" s="219"/>
      <c r="E9" s="219"/>
      <c r="F9" s="219"/>
      <c r="G9" s="219"/>
      <c r="H9" s="219"/>
      <c r="I9" s="219"/>
      <c r="J9" s="219"/>
      <c r="K9" s="219"/>
      <c r="L9" s="220"/>
      <c r="M9" s="65"/>
      <c r="N9" s="221"/>
      <c r="O9" s="222"/>
      <c r="P9" s="222"/>
      <c r="Q9" s="222"/>
      <c r="R9" s="223" t="s">
        <v>59</v>
      </c>
      <c r="S9" s="223"/>
      <c r="T9" s="223"/>
      <c r="U9" s="224"/>
      <c r="V9" s="225"/>
      <c r="W9" s="226"/>
      <c r="Y9" s="218"/>
      <c r="Z9" s="219"/>
      <c r="AA9" s="219"/>
      <c r="AB9" s="219"/>
      <c r="AC9" s="219"/>
      <c r="AD9" s="219"/>
      <c r="AE9" s="219"/>
      <c r="AF9" s="219"/>
      <c r="AG9" s="219"/>
      <c r="AH9" s="219"/>
      <c r="AI9" s="220"/>
      <c r="AJ9" s="65"/>
      <c r="AK9" s="221"/>
      <c r="AL9" s="222"/>
      <c r="AM9" s="222"/>
      <c r="AN9" s="222"/>
      <c r="AO9" s="223" t="s">
        <v>59</v>
      </c>
      <c r="AP9" s="223"/>
      <c r="AQ9" s="223"/>
      <c r="AR9" s="224"/>
      <c r="AS9" s="225"/>
      <c r="AT9" s="226"/>
    </row>
    <row r="10" spans="2:46" ht="20.25" customHeight="1">
      <c r="B10" s="191" t="s">
        <v>2</v>
      </c>
      <c r="C10" s="193" t="s">
        <v>3</v>
      </c>
      <c r="D10" s="189" t="s">
        <v>4</v>
      </c>
      <c r="E10" s="189" t="s">
        <v>5</v>
      </c>
      <c r="F10" s="193" t="s">
        <v>6</v>
      </c>
      <c r="G10" s="189" t="s">
        <v>16</v>
      </c>
      <c r="H10" s="183" t="s">
        <v>7</v>
      </c>
      <c r="I10" s="183" t="s">
        <v>8</v>
      </c>
      <c r="J10" s="183" t="s">
        <v>30</v>
      </c>
      <c r="K10" s="183" t="s">
        <v>9</v>
      </c>
      <c r="L10" s="183" t="s">
        <v>10</v>
      </c>
      <c r="M10" s="183" t="s">
        <v>11</v>
      </c>
      <c r="N10" s="185" t="s">
        <v>17</v>
      </c>
      <c r="O10" s="186"/>
      <c r="P10" s="189"/>
      <c r="Q10" s="189" t="s">
        <v>18</v>
      </c>
      <c r="R10" s="189" t="s">
        <v>26</v>
      </c>
      <c r="S10" s="189" t="s">
        <v>27</v>
      </c>
      <c r="T10" s="189" t="s">
        <v>21</v>
      </c>
      <c r="U10" s="227" t="s">
        <v>19</v>
      </c>
      <c r="V10" s="193" t="s">
        <v>28</v>
      </c>
      <c r="W10" s="230" t="s">
        <v>29</v>
      </c>
      <c r="Y10" s="191" t="s">
        <v>2</v>
      </c>
      <c r="Z10" s="193" t="s">
        <v>3</v>
      </c>
      <c r="AA10" s="189" t="s">
        <v>4</v>
      </c>
      <c r="AB10" s="189" t="s">
        <v>5</v>
      </c>
      <c r="AC10" s="193" t="s">
        <v>6</v>
      </c>
      <c r="AD10" s="189" t="s">
        <v>16</v>
      </c>
      <c r="AE10" s="183" t="s">
        <v>7</v>
      </c>
      <c r="AF10" s="183" t="s">
        <v>8</v>
      </c>
      <c r="AG10" s="183" t="s">
        <v>30</v>
      </c>
      <c r="AH10" s="183" t="s">
        <v>9</v>
      </c>
      <c r="AI10" s="183" t="s">
        <v>10</v>
      </c>
      <c r="AJ10" s="183" t="s">
        <v>11</v>
      </c>
      <c r="AK10" s="185" t="s">
        <v>17</v>
      </c>
      <c r="AL10" s="186"/>
      <c r="AM10" s="189"/>
      <c r="AN10" s="189" t="s">
        <v>18</v>
      </c>
      <c r="AO10" s="189" t="s">
        <v>26</v>
      </c>
      <c r="AP10" s="189" t="s">
        <v>27</v>
      </c>
      <c r="AQ10" s="189" t="s">
        <v>21</v>
      </c>
      <c r="AR10" s="227" t="s">
        <v>19</v>
      </c>
      <c r="AS10" s="193" t="s">
        <v>28</v>
      </c>
      <c r="AT10" s="230" t="s">
        <v>29</v>
      </c>
    </row>
    <row r="11" spans="2:46" ht="30.75" customHeight="1" thickBot="1">
      <c r="B11" s="192"/>
      <c r="C11" s="194"/>
      <c r="D11" s="195"/>
      <c r="E11" s="195"/>
      <c r="F11" s="194"/>
      <c r="G11" s="195"/>
      <c r="H11" s="184"/>
      <c r="I11" s="184"/>
      <c r="J11" s="184"/>
      <c r="K11" s="184"/>
      <c r="L11" s="184"/>
      <c r="M11" s="184"/>
      <c r="N11" s="187"/>
      <c r="O11" s="188"/>
      <c r="P11" s="190"/>
      <c r="Q11" s="190"/>
      <c r="R11" s="190"/>
      <c r="S11" s="190"/>
      <c r="T11" s="190"/>
      <c r="U11" s="228"/>
      <c r="V11" s="229"/>
      <c r="W11" s="231"/>
      <c r="Y11" s="192"/>
      <c r="Z11" s="194"/>
      <c r="AA11" s="195"/>
      <c r="AB11" s="195"/>
      <c r="AC11" s="194"/>
      <c r="AD11" s="195"/>
      <c r="AE11" s="184"/>
      <c r="AF11" s="184"/>
      <c r="AG11" s="184"/>
      <c r="AH11" s="184"/>
      <c r="AI11" s="184"/>
      <c r="AJ11" s="184"/>
      <c r="AK11" s="187"/>
      <c r="AL11" s="188"/>
      <c r="AM11" s="190"/>
      <c r="AN11" s="190"/>
      <c r="AO11" s="190"/>
      <c r="AP11" s="190"/>
      <c r="AQ11" s="190"/>
      <c r="AR11" s="228"/>
      <c r="AS11" s="229"/>
      <c r="AT11" s="231"/>
    </row>
    <row r="12" spans="2:46" ht="15" customHeight="1">
      <c r="B12" s="159" t="s">
        <v>64</v>
      </c>
      <c r="C12" s="160"/>
      <c r="D12" s="160"/>
      <c r="E12" s="160"/>
      <c r="F12" s="161"/>
      <c r="G12" s="45"/>
      <c r="H12" s="3"/>
      <c r="I12" s="3" t="s">
        <v>1</v>
      </c>
      <c r="J12" s="28">
        <v>0</v>
      </c>
      <c r="K12" s="28">
        <f>E$4</f>
        <v>3000</v>
      </c>
      <c r="L12" s="162" t="s">
        <v>55</v>
      </c>
      <c r="M12" s="163"/>
      <c r="N12" s="162" t="s">
        <v>67</v>
      </c>
      <c r="O12" s="164"/>
      <c r="P12" s="67"/>
      <c r="Q12" s="67"/>
      <c r="R12" s="67"/>
      <c r="S12" s="68"/>
      <c r="T12" s="69">
        <v>42</v>
      </c>
      <c r="U12" s="69"/>
      <c r="V12" s="54">
        <f>SUM(F13:F25)</f>
        <v>2</v>
      </c>
      <c r="W12" s="55">
        <f>U12/V12</f>
        <v>0</v>
      </c>
      <c r="Y12" s="159" t="s">
        <v>41</v>
      </c>
      <c r="Z12" s="160"/>
      <c r="AA12" s="160"/>
      <c r="AB12" s="160"/>
      <c r="AC12" s="161"/>
      <c r="AD12" s="45"/>
      <c r="AE12" s="3"/>
      <c r="AF12" s="3" t="s">
        <v>1</v>
      </c>
      <c r="AG12" s="28">
        <v>0</v>
      </c>
      <c r="AH12" s="28">
        <f>AB$4</f>
        <v>0</v>
      </c>
      <c r="AI12" s="162" t="s">
        <v>55</v>
      </c>
      <c r="AJ12" s="163"/>
      <c r="AK12" s="162"/>
      <c r="AL12" s="164"/>
      <c r="AM12" s="67"/>
      <c r="AN12" s="67"/>
      <c r="AO12" s="67"/>
      <c r="AP12" s="68"/>
      <c r="AQ12" s="69"/>
      <c r="AR12" s="69"/>
      <c r="AS12" s="54">
        <f>SUM(AC13:AC25)</f>
        <v>0</v>
      </c>
      <c r="AT12" s="55" t="e">
        <f>AR12/AS12</f>
        <v>#DIV/0!</v>
      </c>
    </row>
    <row r="13" spans="2:46" ht="15" customHeight="1">
      <c r="B13" s="29">
        <v>42279</v>
      </c>
      <c r="C13" s="30" t="s">
        <v>65</v>
      </c>
      <c r="D13" s="30"/>
      <c r="E13" s="30">
        <v>0</v>
      </c>
      <c r="F13" s="78">
        <v>2</v>
      </c>
      <c r="G13" s="32">
        <v>0</v>
      </c>
      <c r="H13" s="4"/>
      <c r="I13" s="5">
        <f t="shared" ref="I13" si="0">IF(G13="","",(SUM(E13+F13+Q13)))</f>
        <v>2</v>
      </c>
      <c r="J13" s="6">
        <f>SUM(G$12:G13)</f>
        <v>0</v>
      </c>
      <c r="K13" s="6">
        <f>E$4-J13</f>
        <v>3000</v>
      </c>
      <c r="L13" s="7">
        <f t="shared" ref="L13" si="1">IF(G13="",0,$T$12*(I13-F13-Q13))</f>
        <v>0</v>
      </c>
      <c r="M13" s="4">
        <f>G13</f>
        <v>0</v>
      </c>
      <c r="N13" s="143" t="str">
        <f>IF(L13=0,"",(M13/L13))</f>
        <v/>
      </c>
      <c r="O13" s="144"/>
      <c r="P13" s="33"/>
      <c r="Q13" s="30">
        <v>0</v>
      </c>
      <c r="R13" s="30">
        <v>0</v>
      </c>
      <c r="S13" s="30">
        <v>2</v>
      </c>
      <c r="T13" s="180">
        <v>11</v>
      </c>
      <c r="U13" s="181"/>
      <c r="V13" s="181"/>
      <c r="W13" s="18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5" si="3">IF(AD13="",0,$T$12*(AF13-AC13-AN13))</f>
        <v>0</v>
      </c>
      <c r="AJ13" s="4">
        <f>AD13</f>
        <v>0</v>
      </c>
      <c r="AK13" s="143" t="str">
        <f>IF(AI13=0,"",(AJ13/AI13))</f>
        <v/>
      </c>
      <c r="AL13" s="144"/>
      <c r="AM13" s="33"/>
      <c r="AN13" s="30"/>
      <c r="AO13" s="30"/>
      <c r="AP13" s="30"/>
      <c r="AQ13" s="180"/>
      <c r="AR13" s="181"/>
      <c r="AS13" s="181"/>
      <c r="AT13" s="182"/>
    </row>
    <row r="14" spans="2:46" ht="15" customHeight="1">
      <c r="B14" s="29">
        <v>42282</v>
      </c>
      <c r="C14" s="30" t="s">
        <v>65</v>
      </c>
      <c r="D14" s="30"/>
      <c r="E14" s="30">
        <v>8</v>
      </c>
      <c r="F14" s="78">
        <v>0</v>
      </c>
      <c r="G14" s="32">
        <v>482</v>
      </c>
      <c r="H14" s="4"/>
      <c r="I14" s="5">
        <f t="shared" ref="I14:I25" si="4">IF(G14="","",(SUM(E14+F14+Q14)))</f>
        <v>8</v>
      </c>
      <c r="J14" s="6">
        <f>SUM(G$12:G14)</f>
        <v>482</v>
      </c>
      <c r="K14" s="6">
        <f t="shared" ref="K14:K25" si="5">E$4-J14</f>
        <v>2518</v>
      </c>
      <c r="L14" s="7">
        <f t="shared" ref="L14:L25" si="6">IF(G14="",0,$T$12*(I14-F14-Q14))</f>
        <v>336</v>
      </c>
      <c r="M14" s="4">
        <f t="shared" ref="M14:M25" si="7">G14</f>
        <v>482</v>
      </c>
      <c r="N14" s="143">
        <f t="shared" ref="N14:N25" si="8">IF(L14=0,"",(M14/L14))</f>
        <v>1.4345238095238095</v>
      </c>
      <c r="O14" s="144"/>
      <c r="P14" s="33"/>
      <c r="Q14" s="30">
        <v>0</v>
      </c>
      <c r="R14" s="30">
        <v>0</v>
      </c>
      <c r="S14" s="30">
        <v>0</v>
      </c>
      <c r="T14" s="174"/>
      <c r="U14" s="175"/>
      <c r="V14" s="175"/>
      <c r="W14" s="176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5" si="9">AD14</f>
        <v>0</v>
      </c>
      <c r="AK14" s="143" t="str">
        <f t="shared" ref="AK14:AK25" si="10">IF(AI14=0,"",(AJ14/AI14))</f>
        <v/>
      </c>
      <c r="AL14" s="144"/>
      <c r="AM14" s="33"/>
      <c r="AN14" s="30"/>
      <c r="AO14" s="30"/>
      <c r="AP14" s="30"/>
      <c r="AQ14" s="174"/>
      <c r="AR14" s="175"/>
      <c r="AS14" s="175"/>
      <c r="AT14" s="176"/>
    </row>
    <row r="15" spans="2:46" ht="15" customHeight="1">
      <c r="B15" s="29">
        <v>42283</v>
      </c>
      <c r="C15" s="30" t="s">
        <v>65</v>
      </c>
      <c r="D15" s="30"/>
      <c r="E15" s="30">
        <v>6</v>
      </c>
      <c r="F15" s="78">
        <v>0</v>
      </c>
      <c r="G15" s="32">
        <v>320</v>
      </c>
      <c r="H15" s="4"/>
      <c r="I15" s="5">
        <f t="shared" si="4"/>
        <v>6</v>
      </c>
      <c r="J15" s="6">
        <f>SUM(G$12:G15)</f>
        <v>802</v>
      </c>
      <c r="K15" s="6">
        <f t="shared" si="5"/>
        <v>2198</v>
      </c>
      <c r="L15" s="7">
        <f t="shared" si="6"/>
        <v>252</v>
      </c>
      <c r="M15" s="4">
        <f t="shared" si="7"/>
        <v>320</v>
      </c>
      <c r="N15" s="143">
        <f t="shared" si="8"/>
        <v>1.2698412698412698</v>
      </c>
      <c r="O15" s="144"/>
      <c r="P15" s="33"/>
      <c r="Q15" s="8">
        <v>0</v>
      </c>
      <c r="R15" s="8">
        <v>0</v>
      </c>
      <c r="S15" s="8">
        <v>0</v>
      </c>
      <c r="T15" s="180" t="s">
        <v>66</v>
      </c>
      <c r="U15" s="181"/>
      <c r="V15" s="181"/>
      <c r="W15" s="18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43" t="str">
        <f t="shared" si="10"/>
        <v/>
      </c>
      <c r="AL15" s="144"/>
      <c r="AM15" s="33"/>
      <c r="AN15" s="87"/>
      <c r="AO15" s="87"/>
      <c r="AP15" s="87"/>
      <c r="AQ15" s="174"/>
      <c r="AR15" s="175"/>
      <c r="AS15" s="175"/>
      <c r="AT15" s="176"/>
    </row>
    <row r="16" spans="2:46" ht="15" customHeight="1">
      <c r="B16" s="9">
        <v>42283</v>
      </c>
      <c r="C16" s="35" t="s">
        <v>73</v>
      </c>
      <c r="D16" s="50"/>
      <c r="E16" s="50">
        <v>8</v>
      </c>
      <c r="F16" s="79">
        <v>0</v>
      </c>
      <c r="G16" s="10">
        <v>418</v>
      </c>
      <c r="H16" s="4" t="e">
        <f>IF(G16="","",(IF(#REF!=0,"",(#REF!*G16*#REF!))))</f>
        <v>#REF!</v>
      </c>
      <c r="I16" s="5">
        <f t="shared" si="4"/>
        <v>8</v>
      </c>
      <c r="J16" s="6">
        <f>SUM(G$12:G16)</f>
        <v>1220</v>
      </c>
      <c r="K16" s="6">
        <f t="shared" si="5"/>
        <v>1780</v>
      </c>
      <c r="L16" s="7">
        <f t="shared" si="6"/>
        <v>336</v>
      </c>
      <c r="M16" s="4">
        <f t="shared" si="7"/>
        <v>418</v>
      </c>
      <c r="N16" s="143">
        <f t="shared" si="8"/>
        <v>1.2440476190476191</v>
      </c>
      <c r="O16" s="144"/>
      <c r="P16" s="33"/>
      <c r="Q16" s="8">
        <v>0</v>
      </c>
      <c r="R16" s="8">
        <v>0</v>
      </c>
      <c r="S16" s="8">
        <v>0</v>
      </c>
      <c r="T16" s="174"/>
      <c r="U16" s="175"/>
      <c r="V16" s="175"/>
      <c r="W16" s="176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6" si="11">AB$4-AG16</f>
        <v>0</v>
      </c>
      <c r="AI16" s="7">
        <f t="shared" si="3"/>
        <v>0</v>
      </c>
      <c r="AJ16" s="4">
        <f t="shared" si="9"/>
        <v>0</v>
      </c>
      <c r="AK16" s="143" t="str">
        <f t="shared" si="10"/>
        <v/>
      </c>
      <c r="AL16" s="144"/>
      <c r="AM16" s="33"/>
      <c r="AN16" s="87"/>
      <c r="AO16" s="87"/>
      <c r="AP16" s="87"/>
      <c r="AQ16" s="174"/>
      <c r="AR16" s="175"/>
      <c r="AS16" s="175"/>
      <c r="AT16" s="176"/>
    </row>
    <row r="17" spans="2:46" ht="15" customHeight="1">
      <c r="B17" s="9">
        <v>42283</v>
      </c>
      <c r="C17" s="35" t="s">
        <v>65</v>
      </c>
      <c r="D17" s="61"/>
      <c r="E17" s="61">
        <v>8</v>
      </c>
      <c r="F17" s="79">
        <v>0</v>
      </c>
      <c r="G17" s="10">
        <v>366</v>
      </c>
      <c r="H17" s="4"/>
      <c r="I17" s="5">
        <f t="shared" si="4"/>
        <v>8</v>
      </c>
      <c r="J17" s="6">
        <f>SUM(G$12:G17)</f>
        <v>1586</v>
      </c>
      <c r="K17" s="6">
        <f t="shared" si="5"/>
        <v>1414</v>
      </c>
      <c r="L17" s="7">
        <f t="shared" si="6"/>
        <v>336</v>
      </c>
      <c r="M17" s="4">
        <f t="shared" si="7"/>
        <v>366</v>
      </c>
      <c r="N17" s="143">
        <f t="shared" si="8"/>
        <v>1.0892857142857142</v>
      </c>
      <c r="O17" s="144"/>
      <c r="P17" s="33"/>
      <c r="Q17" s="61">
        <v>0</v>
      </c>
      <c r="R17" s="61">
        <v>0</v>
      </c>
      <c r="S17" s="61">
        <v>0</v>
      </c>
      <c r="T17" s="174"/>
      <c r="U17" s="175"/>
      <c r="V17" s="175"/>
      <c r="W17" s="176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43" t="str">
        <f t="shared" si="10"/>
        <v/>
      </c>
      <c r="AL17" s="144"/>
      <c r="AM17" s="33"/>
      <c r="AN17" s="87"/>
      <c r="AO17" s="87"/>
      <c r="AP17" s="87"/>
      <c r="AQ17" s="174"/>
      <c r="AR17" s="175"/>
      <c r="AS17" s="175"/>
      <c r="AT17" s="176"/>
    </row>
    <row r="18" spans="2:46" ht="15" customHeight="1">
      <c r="B18" s="98">
        <v>42284</v>
      </c>
      <c r="C18" s="59" t="s">
        <v>74</v>
      </c>
      <c r="D18" s="61"/>
      <c r="E18" s="61">
        <v>6</v>
      </c>
      <c r="F18" s="79">
        <v>0</v>
      </c>
      <c r="G18" s="10">
        <v>290</v>
      </c>
      <c r="H18" s="4"/>
      <c r="I18" s="5">
        <f t="shared" si="4"/>
        <v>6</v>
      </c>
      <c r="J18" s="6">
        <f>SUM(G$12:G18)</f>
        <v>1876</v>
      </c>
      <c r="K18" s="6">
        <f t="shared" si="5"/>
        <v>1124</v>
      </c>
      <c r="L18" s="7">
        <f t="shared" si="6"/>
        <v>252</v>
      </c>
      <c r="M18" s="4">
        <f t="shared" si="7"/>
        <v>290</v>
      </c>
      <c r="N18" s="143">
        <f t="shared" si="8"/>
        <v>1.1507936507936507</v>
      </c>
      <c r="O18" s="144"/>
      <c r="P18" s="33"/>
      <c r="Q18" s="61">
        <v>0</v>
      </c>
      <c r="R18" s="61">
        <v>0</v>
      </c>
      <c r="S18" s="61">
        <v>0</v>
      </c>
      <c r="T18" s="102" t="s">
        <v>75</v>
      </c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43" t="str">
        <f t="shared" si="10"/>
        <v/>
      </c>
      <c r="AL18" s="144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42285</v>
      </c>
      <c r="C19" s="59" t="s">
        <v>76</v>
      </c>
      <c r="D19" s="61"/>
      <c r="E19" s="61">
        <v>8</v>
      </c>
      <c r="F19" s="79">
        <v>0</v>
      </c>
      <c r="G19" s="10">
        <v>346</v>
      </c>
      <c r="H19" s="4"/>
      <c r="I19" s="5">
        <f t="shared" si="4"/>
        <v>8</v>
      </c>
      <c r="J19" s="6">
        <f>SUM(G$12:G19)</f>
        <v>2222</v>
      </c>
      <c r="K19" s="6">
        <f t="shared" si="5"/>
        <v>778</v>
      </c>
      <c r="L19" s="7">
        <f t="shared" si="6"/>
        <v>336</v>
      </c>
      <c r="M19" s="4">
        <f t="shared" si="7"/>
        <v>346</v>
      </c>
      <c r="N19" s="143">
        <f t="shared" si="8"/>
        <v>1.0297619047619047</v>
      </c>
      <c r="O19" s="144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43" t="str">
        <f t="shared" si="10"/>
        <v/>
      </c>
      <c r="AL19" s="144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42284</v>
      </c>
      <c r="C20" s="59" t="s">
        <v>65</v>
      </c>
      <c r="D20" s="61"/>
      <c r="E20" s="61">
        <v>8</v>
      </c>
      <c r="F20" s="79">
        <v>0</v>
      </c>
      <c r="G20" s="10">
        <v>387</v>
      </c>
      <c r="H20" s="4"/>
      <c r="I20" s="5">
        <f t="shared" si="4"/>
        <v>8</v>
      </c>
      <c r="J20" s="6">
        <f>SUM(G$12:G20)</f>
        <v>2609</v>
      </c>
      <c r="K20" s="6">
        <f t="shared" si="5"/>
        <v>391</v>
      </c>
      <c r="L20" s="7">
        <f t="shared" si="6"/>
        <v>336</v>
      </c>
      <c r="M20" s="4">
        <f t="shared" si="7"/>
        <v>387</v>
      </c>
      <c r="N20" s="143">
        <f t="shared" si="8"/>
        <v>1.1517857142857142</v>
      </c>
      <c r="O20" s="144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43" t="str">
        <f t="shared" si="10"/>
        <v/>
      </c>
      <c r="AL20" s="144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>
        <v>42285</v>
      </c>
      <c r="C21" s="36" t="s">
        <v>65</v>
      </c>
      <c r="D21" s="50"/>
      <c r="E21" s="50">
        <v>8</v>
      </c>
      <c r="F21" s="79">
        <v>0</v>
      </c>
      <c r="G21" s="10">
        <v>400</v>
      </c>
      <c r="H21" s="4" t="e">
        <f>IF(G21="","",(IF(#REF!=0,"",(#REF!*G21*#REF!))))</f>
        <v>#REF!</v>
      </c>
      <c r="I21" s="5">
        <f t="shared" si="4"/>
        <v>8</v>
      </c>
      <c r="J21" s="6">
        <f>SUM(G$12:G21)</f>
        <v>3009</v>
      </c>
      <c r="K21" s="6">
        <f t="shared" si="5"/>
        <v>-9</v>
      </c>
      <c r="L21" s="7">
        <f t="shared" si="6"/>
        <v>336</v>
      </c>
      <c r="M21" s="4">
        <f t="shared" si="7"/>
        <v>400</v>
      </c>
      <c r="N21" s="143">
        <f t="shared" si="8"/>
        <v>1.1904761904761905</v>
      </c>
      <c r="O21" s="144"/>
      <c r="P21" s="33"/>
      <c r="Q21" s="8">
        <v>0</v>
      </c>
      <c r="R21" s="8">
        <v>0</v>
      </c>
      <c r="S21" s="8">
        <v>0</v>
      </c>
      <c r="T21" s="174"/>
      <c r="U21" s="175"/>
      <c r="V21" s="175"/>
      <c r="W21" s="176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6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43" t="str">
        <f t="shared" si="10"/>
        <v/>
      </c>
      <c r="AL21" s="144"/>
      <c r="AM21" s="33"/>
      <c r="AN21" s="87"/>
      <c r="AO21" s="87"/>
      <c r="AP21" s="87"/>
      <c r="AQ21" s="174"/>
      <c r="AR21" s="175"/>
      <c r="AS21" s="175"/>
      <c r="AT21" s="176"/>
    </row>
    <row r="22" spans="2:46" ht="15" customHeight="1">
      <c r="B22" s="9">
        <v>42285</v>
      </c>
      <c r="C22" s="60" t="s">
        <v>74</v>
      </c>
      <c r="D22" s="50"/>
      <c r="E22" s="50">
        <v>5.5</v>
      </c>
      <c r="F22" s="79">
        <v>0</v>
      </c>
      <c r="G22" s="10">
        <v>299</v>
      </c>
      <c r="H22" s="4" t="e">
        <f>IF(G22="","",(IF(#REF!=0,"",(#REF!*G22*#REF!))))</f>
        <v>#REF!</v>
      </c>
      <c r="I22" s="5">
        <f t="shared" si="4"/>
        <v>5.5</v>
      </c>
      <c r="J22" s="6">
        <f>SUM(G$12:G22)</f>
        <v>3308</v>
      </c>
      <c r="K22" s="6">
        <f t="shared" si="5"/>
        <v>-308</v>
      </c>
      <c r="L22" s="7">
        <f t="shared" si="6"/>
        <v>231</v>
      </c>
      <c r="M22" s="4">
        <f t="shared" si="7"/>
        <v>299</v>
      </c>
      <c r="N22" s="143">
        <f t="shared" si="8"/>
        <v>1.2943722943722944</v>
      </c>
      <c r="O22" s="144"/>
      <c r="P22" s="33"/>
      <c r="Q22" s="8">
        <v>0</v>
      </c>
      <c r="R22" s="8">
        <v>0</v>
      </c>
      <c r="S22" s="8">
        <v>0</v>
      </c>
      <c r="T22" s="145"/>
      <c r="U22" s="146"/>
      <c r="V22" s="146"/>
      <c r="W22" s="147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43" t="str">
        <f t="shared" si="10"/>
        <v/>
      </c>
      <c r="AL22" s="144"/>
      <c r="AM22" s="33"/>
      <c r="AN22" s="87"/>
      <c r="AO22" s="87"/>
      <c r="AP22" s="87"/>
      <c r="AQ22" s="145"/>
      <c r="AR22" s="146"/>
      <c r="AS22" s="146"/>
      <c r="AT22" s="147"/>
    </row>
    <row r="23" spans="2:46" ht="15" customHeight="1">
      <c r="B23" s="9">
        <v>42286</v>
      </c>
      <c r="C23" s="60" t="s">
        <v>65</v>
      </c>
      <c r="D23" s="103"/>
      <c r="E23" s="104">
        <v>4.5</v>
      </c>
      <c r="F23" s="79">
        <v>0</v>
      </c>
      <c r="G23" s="10">
        <v>209</v>
      </c>
      <c r="H23" s="4"/>
      <c r="I23" s="5">
        <f t="shared" ref="I23:I24" si="15">IF(G23="","",(SUM(E23+F23+Q23)))</f>
        <v>4.5</v>
      </c>
      <c r="J23" s="6">
        <f>SUM(G$12:G23)</f>
        <v>3517</v>
      </c>
      <c r="K23" s="6">
        <f t="shared" ref="K23:K24" si="16">E$4-J23</f>
        <v>-517</v>
      </c>
      <c r="L23" s="7">
        <f t="shared" ref="L23:L24" si="17">IF(G23="",0,$T$12*(I23-F23-Q23))</f>
        <v>189</v>
      </c>
      <c r="M23" s="4">
        <f t="shared" ref="M23:M24" si="18">G23</f>
        <v>209</v>
      </c>
      <c r="N23" s="143">
        <f t="shared" ref="N23:N24" si="19">IF(L23=0,"",(M23/L23))</f>
        <v>1.1058201058201058</v>
      </c>
      <c r="O23" s="144"/>
      <c r="P23" s="33"/>
      <c r="Q23" s="104">
        <v>0</v>
      </c>
      <c r="R23" s="104">
        <v>0</v>
      </c>
      <c r="S23" s="104">
        <v>0</v>
      </c>
      <c r="T23" s="257" t="s">
        <v>77</v>
      </c>
      <c r="U23" s="108"/>
      <c r="V23" s="108"/>
      <c r="W23" s="109"/>
      <c r="Y23" s="9"/>
      <c r="Z23" s="11"/>
      <c r="AA23" s="103"/>
      <c r="AB23" s="104"/>
      <c r="AC23" s="79"/>
      <c r="AD23" s="10"/>
      <c r="AE23" s="4"/>
      <c r="AF23" s="5"/>
      <c r="AG23" s="6"/>
      <c r="AH23" s="6"/>
      <c r="AI23" s="7"/>
      <c r="AJ23" s="4"/>
      <c r="AK23" s="105"/>
      <c r="AL23" s="106"/>
      <c r="AM23" s="33"/>
      <c r="AN23" s="104"/>
      <c r="AO23" s="104"/>
      <c r="AP23" s="104"/>
      <c r="AQ23" s="107"/>
      <c r="AR23" s="108"/>
      <c r="AS23" s="108"/>
      <c r="AT23" s="109"/>
    </row>
    <row r="24" spans="2:46" ht="15" customHeight="1">
      <c r="B24" s="9"/>
      <c r="C24" s="60"/>
      <c r="D24" s="103"/>
      <c r="E24" s="104"/>
      <c r="F24" s="79"/>
      <c r="G24" s="10"/>
      <c r="H24" s="4"/>
      <c r="I24" s="5" t="str">
        <f t="shared" si="15"/>
        <v/>
      </c>
      <c r="J24" s="6">
        <f>SUM(G$12:G24)</f>
        <v>3517</v>
      </c>
      <c r="K24" s="6">
        <f t="shared" si="16"/>
        <v>-517</v>
      </c>
      <c r="L24" s="7">
        <f t="shared" si="17"/>
        <v>0</v>
      </c>
      <c r="M24" s="4">
        <f t="shared" si="18"/>
        <v>0</v>
      </c>
      <c r="N24" s="143" t="str">
        <f t="shared" si="19"/>
        <v/>
      </c>
      <c r="O24" s="144"/>
      <c r="P24" s="33"/>
      <c r="Q24" s="104"/>
      <c r="R24" s="104"/>
      <c r="S24" s="104"/>
      <c r="T24" s="107"/>
      <c r="U24" s="108"/>
      <c r="V24" s="108"/>
      <c r="W24" s="109"/>
      <c r="Y24" s="9"/>
      <c r="Z24" s="11"/>
      <c r="AA24" s="103"/>
      <c r="AB24" s="104"/>
      <c r="AC24" s="79"/>
      <c r="AD24" s="10"/>
      <c r="AE24" s="4"/>
      <c r="AF24" s="5"/>
      <c r="AG24" s="6"/>
      <c r="AH24" s="6"/>
      <c r="AI24" s="7"/>
      <c r="AJ24" s="4"/>
      <c r="AK24" s="105"/>
      <c r="AL24" s="106"/>
      <c r="AM24" s="33"/>
      <c r="AN24" s="104"/>
      <c r="AO24" s="104"/>
      <c r="AP24" s="104"/>
      <c r="AQ24" s="107"/>
      <c r="AR24" s="108"/>
      <c r="AS24" s="108"/>
      <c r="AT24" s="109"/>
    </row>
    <row r="25" spans="2:46" ht="15" customHeight="1">
      <c r="B25" s="9"/>
      <c r="C25" s="11"/>
      <c r="D25" s="51"/>
      <c r="E25" s="50"/>
      <c r="F25" s="80"/>
      <c r="G25" s="10"/>
      <c r="H25" s="4" t="str">
        <f>IF(G25="","",(IF(#REF!=0,"",(#REF!*G25*#REF!))))</f>
        <v/>
      </c>
      <c r="I25" s="5" t="str">
        <f t="shared" si="4"/>
        <v/>
      </c>
      <c r="J25" s="6">
        <f>SUM(G$12:G25)</f>
        <v>3517</v>
      </c>
      <c r="K25" s="6">
        <f t="shared" si="5"/>
        <v>-517</v>
      </c>
      <c r="L25" s="7">
        <f t="shared" si="6"/>
        <v>0</v>
      </c>
      <c r="M25" s="4">
        <f t="shared" si="7"/>
        <v>0</v>
      </c>
      <c r="N25" s="143" t="str">
        <f t="shared" si="8"/>
        <v/>
      </c>
      <c r="O25" s="144"/>
      <c r="P25" s="33"/>
      <c r="Q25" s="8"/>
      <c r="R25" s="8"/>
      <c r="S25" s="8"/>
      <c r="T25" s="145"/>
      <c r="U25" s="146"/>
      <c r="V25" s="146"/>
      <c r="W25" s="147"/>
      <c r="Y25" s="9"/>
      <c r="Z25" s="11"/>
      <c r="AA25" s="96"/>
      <c r="AB25" s="87"/>
      <c r="AC25" s="80"/>
      <c r="AD25" s="10"/>
      <c r="AE25" s="4" t="str">
        <f>IF(AD25="","",(IF(#REF!=0,"",(#REF!*AD25*#REF!))))</f>
        <v/>
      </c>
      <c r="AF25" s="5" t="str">
        <f t="shared" si="14"/>
        <v/>
      </c>
      <c r="AG25" s="6">
        <f>SUM(AD$12:AD25)</f>
        <v>0</v>
      </c>
      <c r="AH25" s="6">
        <f t="shared" si="11"/>
        <v>0</v>
      </c>
      <c r="AI25" s="7">
        <f t="shared" si="3"/>
        <v>0</v>
      </c>
      <c r="AJ25" s="4">
        <f t="shared" si="9"/>
        <v>0</v>
      </c>
      <c r="AK25" s="143" t="str">
        <f t="shared" si="10"/>
        <v/>
      </c>
      <c r="AL25" s="144"/>
      <c r="AM25" s="33"/>
      <c r="AN25" s="87"/>
      <c r="AO25" s="87"/>
      <c r="AP25" s="87"/>
      <c r="AQ25" s="145"/>
      <c r="AR25" s="146"/>
      <c r="AS25" s="146"/>
      <c r="AT25" s="147"/>
    </row>
    <row r="26" spans="2:46" ht="15" customHeight="1">
      <c r="B26" s="148" t="s">
        <v>20</v>
      </c>
      <c r="C26" s="149"/>
      <c r="D26" s="52"/>
      <c r="E26" s="62">
        <f>SUM(E13:E25)</f>
        <v>70</v>
      </c>
      <c r="F26" s="62">
        <f>SUM(F13:F25)</f>
        <v>2</v>
      </c>
      <c r="G26" s="62">
        <f>SUM(G13:G25)</f>
        <v>3517</v>
      </c>
      <c r="H26" s="81"/>
      <c r="I26" s="62">
        <f t="shared" ref="I26" si="20">IF(G26="","",(SUM(E26+F26+Q26)))</f>
        <v>72</v>
      </c>
      <c r="J26" s="82">
        <f>J25</f>
        <v>3517</v>
      </c>
      <c r="K26" s="82">
        <f t="shared" ref="K26" si="21">E$4-J26</f>
        <v>-517</v>
      </c>
      <c r="L26" s="83">
        <f>SUM(L13:L25)</f>
        <v>2940</v>
      </c>
      <c r="M26" s="81">
        <f>SUM(M13:M25)</f>
        <v>3517</v>
      </c>
      <c r="N26" s="150">
        <f>SUM(M26/L26)</f>
        <v>1.1962585034013606</v>
      </c>
      <c r="O26" s="151"/>
      <c r="P26" s="84"/>
      <c r="Q26" s="83">
        <f>SUM(Q13:Q25)</f>
        <v>0</v>
      </c>
      <c r="R26" s="83"/>
      <c r="S26" s="83">
        <f>SUM(S13:S25)</f>
        <v>2</v>
      </c>
      <c r="T26" s="177"/>
      <c r="U26" s="178"/>
      <c r="V26" s="178"/>
      <c r="W26" s="179"/>
      <c r="Y26" s="148" t="s">
        <v>20</v>
      </c>
      <c r="Z26" s="149"/>
      <c r="AA26" s="52"/>
      <c r="AB26" s="62">
        <f>SUM(AB13:AB25)</f>
        <v>0</v>
      </c>
      <c r="AC26" s="62">
        <f>SUM(AC13:AC25)</f>
        <v>0</v>
      </c>
      <c r="AD26" s="62">
        <f>SUM(AD13:AD25)</f>
        <v>0</v>
      </c>
      <c r="AE26" s="81"/>
      <c r="AF26" s="62">
        <f t="shared" si="14"/>
        <v>0</v>
      </c>
      <c r="AG26" s="82">
        <f>AG25</f>
        <v>0</v>
      </c>
      <c r="AH26" s="82">
        <f t="shared" si="11"/>
        <v>0</v>
      </c>
      <c r="AI26" s="83">
        <f>SUM(AI13:AI25)</f>
        <v>0</v>
      </c>
      <c r="AJ26" s="81">
        <f>SUM(AJ13:AJ25)</f>
        <v>0</v>
      </c>
      <c r="AK26" s="150" t="e">
        <f>SUM(AJ26/AI26)</f>
        <v>#DIV/0!</v>
      </c>
      <c r="AL26" s="151"/>
      <c r="AM26" s="84"/>
      <c r="AN26" s="83">
        <f>SUM(AN13:AN25)</f>
        <v>0</v>
      </c>
      <c r="AO26" s="83"/>
      <c r="AP26" s="83">
        <f>SUM(AP13:AP25)</f>
        <v>0</v>
      </c>
      <c r="AQ26" s="177"/>
      <c r="AR26" s="178"/>
      <c r="AS26" s="178"/>
      <c r="AT26" s="179"/>
    </row>
    <row r="27" spans="2:46" s="12" customFormat="1" ht="15.75" thickBot="1">
      <c r="B27" s="251" t="s">
        <v>37</v>
      </c>
      <c r="C27" s="252"/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3"/>
      <c r="X27" s="97"/>
      <c r="Y27" s="167" t="s">
        <v>37</v>
      </c>
      <c r="Z27" s="168"/>
      <c r="AA27" s="168"/>
      <c r="AB27" s="168"/>
      <c r="AC27" s="168"/>
      <c r="AD27" s="169"/>
      <c r="AE27" s="169"/>
      <c r="AF27" s="169"/>
      <c r="AG27" s="169"/>
      <c r="AH27" s="169"/>
      <c r="AI27" s="168"/>
      <c r="AJ27" s="168"/>
      <c r="AK27" s="168"/>
      <c r="AL27" s="168"/>
      <c r="AM27" s="168"/>
      <c r="AN27" s="168"/>
      <c r="AO27" s="168"/>
      <c r="AP27" s="168"/>
      <c r="AQ27" s="169"/>
      <c r="AR27" s="169"/>
      <c r="AS27" s="169"/>
      <c r="AT27" s="170"/>
    </row>
    <row r="28" spans="2:46" ht="15" customHeight="1">
      <c r="B28" s="159" t="s">
        <v>40</v>
      </c>
      <c r="C28" s="160"/>
      <c r="D28" s="160"/>
      <c r="E28" s="160"/>
      <c r="F28" s="161"/>
      <c r="G28" s="46"/>
      <c r="H28" s="47" t="str">
        <f>IF(G28="","",(IF(#REF!=0,"",(#REF!*G28*#REF!))))</f>
        <v/>
      </c>
      <c r="I28" s="48"/>
      <c r="J28" s="47"/>
      <c r="K28" s="47">
        <f>E$4</f>
        <v>3000</v>
      </c>
      <c r="L28" s="162" t="s">
        <v>55</v>
      </c>
      <c r="M28" s="163"/>
      <c r="N28" s="162"/>
      <c r="O28" s="164"/>
      <c r="P28" s="67"/>
      <c r="Q28" s="67"/>
      <c r="R28" s="67"/>
      <c r="S28" s="68"/>
      <c r="T28" s="70"/>
      <c r="U28" s="71"/>
      <c r="V28" s="56">
        <f>SUM(F29:F37)</f>
        <v>0</v>
      </c>
      <c r="W28" s="57" t="e">
        <f>U28/V28</f>
        <v>#DIV/0!</v>
      </c>
      <c r="Y28" s="159" t="s">
        <v>38</v>
      </c>
      <c r="Z28" s="160"/>
      <c r="AA28" s="160"/>
      <c r="AB28" s="160"/>
      <c r="AC28" s="161"/>
      <c r="AD28" s="46"/>
      <c r="AE28" s="47" t="str">
        <f>IF(AD28="","",(IF(#REF!=0,"",(#REF!*AD28*#REF!))))</f>
        <v/>
      </c>
      <c r="AF28" s="48"/>
      <c r="AG28" s="47"/>
      <c r="AH28" s="47">
        <f>AB$4</f>
        <v>0</v>
      </c>
      <c r="AI28" s="162" t="s">
        <v>55</v>
      </c>
      <c r="AJ28" s="163"/>
      <c r="AK28" s="162"/>
      <c r="AL28" s="164"/>
      <c r="AM28" s="67"/>
      <c r="AN28" s="67"/>
      <c r="AO28" s="67"/>
      <c r="AP28" s="68"/>
      <c r="AQ28" s="70"/>
      <c r="AR28" s="71"/>
      <c r="AS28" s="56">
        <f>SUM(AC29:AC37)</f>
        <v>0</v>
      </c>
      <c r="AT28" s="57" t="e">
        <f>AR28/AS28</f>
        <v>#DIV/0!</v>
      </c>
    </row>
    <row r="29" spans="2:46" ht="15" customHeight="1">
      <c r="B29" s="9"/>
      <c r="C29" s="60"/>
      <c r="D29" s="8"/>
      <c r="E29" s="30"/>
      <c r="F29" s="31"/>
      <c r="G29" s="32"/>
      <c r="H29" s="4"/>
      <c r="I29" s="7"/>
      <c r="J29" s="6">
        <f>SUM(G$28:G29)</f>
        <v>0</v>
      </c>
      <c r="K29" s="6">
        <f>E$4-J29</f>
        <v>3000</v>
      </c>
      <c r="L29" s="7">
        <f>IF(G29="",0,T$28*(I29-F29-Q29))</f>
        <v>0</v>
      </c>
      <c r="M29" s="4">
        <f>G29</f>
        <v>0</v>
      </c>
      <c r="N29" s="143" t="str">
        <f>IF(L29=0,"",(M29/L29))</f>
        <v/>
      </c>
      <c r="O29" s="144"/>
      <c r="P29" s="33"/>
      <c r="Q29" s="8"/>
      <c r="R29" s="8"/>
      <c r="S29" s="8"/>
      <c r="T29" s="171"/>
      <c r="U29" s="172"/>
      <c r="V29" s="172"/>
      <c r="W29" s="173"/>
      <c r="Y29" s="9"/>
      <c r="Z29" s="60"/>
      <c r="AA29" s="87"/>
      <c r="AB29" s="30"/>
      <c r="AC29" s="31"/>
      <c r="AD29" s="32"/>
      <c r="AE29" s="4" t="str">
        <f>IF(AD29="","",(IF(#REF!=0,"",(#REF!*AD29*#REF!))))</f>
        <v/>
      </c>
      <c r="AF29" s="7" t="str">
        <f t="shared" ref="AF29" si="22">IF(AD29="","",(SUM(AB29+AC29+AN29)))</f>
        <v/>
      </c>
      <c r="AG29" s="6">
        <f>SUM(AD$28:AD29)</f>
        <v>0</v>
      </c>
      <c r="AH29" s="6">
        <f>AB$4-AG29</f>
        <v>0</v>
      </c>
      <c r="AI29" s="7">
        <f t="shared" ref="AI29:AI37" si="23">IF(AD29="",0,AQ$28*(AF29-AC29-AN29))</f>
        <v>0</v>
      </c>
      <c r="AJ29" s="4">
        <f>AD29</f>
        <v>0</v>
      </c>
      <c r="AK29" s="143" t="str">
        <f>IF(AI29=0,"",(AJ29/AI29))</f>
        <v/>
      </c>
      <c r="AL29" s="144"/>
      <c r="AM29" s="33"/>
      <c r="AN29" s="87"/>
      <c r="AO29" s="87"/>
      <c r="AP29" s="87"/>
      <c r="AQ29" s="171"/>
      <c r="AR29" s="172"/>
      <c r="AS29" s="172"/>
      <c r="AT29" s="173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ref="I30:I31" si="24">IF(G30="","",(SUM(E30+F30+Q30)))</f>
        <v/>
      </c>
      <c r="J30" s="6">
        <f>SUM(G$28:G30)</f>
        <v>0</v>
      </c>
      <c r="K30" s="6">
        <f t="shared" ref="K30:K31" si="25">E$4-J30</f>
        <v>3000</v>
      </c>
      <c r="L30" s="7">
        <f>IF(G30="",0,T$28*(I30-F30-Q30))</f>
        <v>0</v>
      </c>
      <c r="M30" s="4">
        <f t="shared" ref="M30:M31" si="26">G30</f>
        <v>0</v>
      </c>
      <c r="N30" s="143" t="str">
        <f t="shared" ref="N30:N31" si="27">IF(L30=0,"",(M30/L30))</f>
        <v/>
      </c>
      <c r="O30" s="144"/>
      <c r="P30" s="33"/>
      <c r="Q30" s="58"/>
      <c r="R30" s="58"/>
      <c r="S30" s="58"/>
      <c r="T30" s="127"/>
      <c r="U30" s="165"/>
      <c r="V30" s="165"/>
      <c r="W30" s="166"/>
      <c r="Y30" s="9"/>
      <c r="Z30" s="11"/>
      <c r="AA30" s="87"/>
      <c r="AB30" s="87"/>
      <c r="AC30" s="87"/>
      <c r="AD30" s="10"/>
      <c r="AE30" s="4"/>
      <c r="AF30" s="7" t="str">
        <f t="shared" ref="AF30:AF31" si="28">IF(AD30="","",(SUM(AB30+AC30+AN30)))</f>
        <v/>
      </c>
      <c r="AG30" s="6">
        <f>SUM(AD$28:AD30)</f>
        <v>0</v>
      </c>
      <c r="AH30" s="6">
        <f t="shared" ref="AH30:AH32" si="29">AB$4-AG30</f>
        <v>0</v>
      </c>
      <c r="AI30" s="7">
        <f t="shared" si="23"/>
        <v>0</v>
      </c>
      <c r="AJ30" s="4">
        <f t="shared" ref="AJ30:AJ37" si="30">AD30</f>
        <v>0</v>
      </c>
      <c r="AK30" s="143" t="str">
        <f t="shared" ref="AK30:AK37" si="31">IF(AI30=0,"",(AJ30/AI30))</f>
        <v/>
      </c>
      <c r="AL30" s="144"/>
      <c r="AM30" s="33"/>
      <c r="AN30" s="87"/>
      <c r="AO30" s="87"/>
      <c r="AP30" s="87"/>
      <c r="AQ30" s="127"/>
      <c r="AR30" s="165"/>
      <c r="AS30" s="165"/>
      <c r="AT30" s="16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4"/>
        <v/>
      </c>
      <c r="J31" s="6">
        <f>SUM(G$28:G31)</f>
        <v>0</v>
      </c>
      <c r="K31" s="6">
        <f t="shared" si="25"/>
        <v>3000</v>
      </c>
      <c r="L31" s="7">
        <f>IF(G31="",0,T$28*(I31-F31-Q31))</f>
        <v>0</v>
      </c>
      <c r="M31" s="4">
        <f t="shared" si="26"/>
        <v>0</v>
      </c>
      <c r="N31" s="143" t="str">
        <f t="shared" si="27"/>
        <v/>
      </c>
      <c r="O31" s="144"/>
      <c r="P31" s="33"/>
      <c r="Q31" s="58"/>
      <c r="R31" s="58"/>
      <c r="S31" s="58"/>
      <c r="T31" s="127"/>
      <c r="U31" s="165"/>
      <c r="V31" s="165"/>
      <c r="W31" s="166"/>
      <c r="Y31" s="9"/>
      <c r="Z31" s="11"/>
      <c r="AA31" s="87"/>
      <c r="AB31" s="87"/>
      <c r="AC31" s="87"/>
      <c r="AD31" s="10"/>
      <c r="AE31" s="4"/>
      <c r="AF31" s="7" t="str">
        <f t="shared" si="28"/>
        <v/>
      </c>
      <c r="AG31" s="6">
        <f>SUM(AD$28:AD31)</f>
        <v>0</v>
      </c>
      <c r="AH31" s="6">
        <f t="shared" si="29"/>
        <v>0</v>
      </c>
      <c r="AI31" s="7">
        <f t="shared" si="23"/>
        <v>0</v>
      </c>
      <c r="AJ31" s="4">
        <f t="shared" si="30"/>
        <v>0</v>
      </c>
      <c r="AK31" s="143" t="str">
        <f t="shared" si="31"/>
        <v/>
      </c>
      <c r="AL31" s="144"/>
      <c r="AM31" s="33"/>
      <c r="AN31" s="87"/>
      <c r="AO31" s="87"/>
      <c r="AP31" s="87"/>
      <c r="AQ31" s="127"/>
      <c r="AR31" s="165"/>
      <c r="AS31" s="165"/>
      <c r="AT31" s="16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SUM(G$28:G32)</f>
        <v>0</v>
      </c>
      <c r="K32" s="6">
        <f t="shared" ref="K32" si="33">E$4-J32</f>
        <v>3000</v>
      </c>
      <c r="L32" s="7">
        <f t="shared" ref="L32" si="34">IF(G32="",0,T$28*(I32-F32-Q32))</f>
        <v>0</v>
      </c>
      <c r="M32" s="4">
        <f t="shared" ref="M32" si="35">G32</f>
        <v>0</v>
      </c>
      <c r="N32" s="143" t="str">
        <f t="shared" ref="N32" si="36">IF(L32=0,"",(M32/L32))</f>
        <v/>
      </c>
      <c r="O32" s="144"/>
      <c r="P32" s="33"/>
      <c r="Q32" s="58"/>
      <c r="R32" s="58"/>
      <c r="S32" s="58"/>
      <c r="T32" s="127"/>
      <c r="U32" s="165"/>
      <c r="V32" s="165"/>
      <c r="W32" s="166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SUM(AD$28:AD32)</f>
        <v>0</v>
      </c>
      <c r="AH32" s="6">
        <f t="shared" si="29"/>
        <v>0</v>
      </c>
      <c r="AI32" s="7">
        <f t="shared" si="23"/>
        <v>0</v>
      </c>
      <c r="AJ32" s="4">
        <f t="shared" si="30"/>
        <v>0</v>
      </c>
      <c r="AK32" s="143" t="str">
        <f t="shared" si="31"/>
        <v/>
      </c>
      <c r="AL32" s="144"/>
      <c r="AM32" s="33"/>
      <c r="AN32" s="87"/>
      <c r="AO32" s="87"/>
      <c r="AP32" s="87"/>
      <c r="AQ32" s="127"/>
      <c r="AR32" s="165"/>
      <c r="AS32" s="165"/>
      <c r="AT32" s="16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ref="I33:I37" si="38">IF(G33="","",(SUM(E33+F33+Q33)))</f>
        <v/>
      </c>
      <c r="J33" s="6">
        <f>SUM(G$28:G33)</f>
        <v>0</v>
      </c>
      <c r="K33" s="6">
        <f>E$4-J33</f>
        <v>3000</v>
      </c>
      <c r="L33" s="7">
        <f>IF(G33="",0,T$28*(I33-F33-Q33))</f>
        <v>0</v>
      </c>
      <c r="M33" s="4">
        <f t="shared" ref="M33:M37" si="39">G33</f>
        <v>0</v>
      </c>
      <c r="N33" s="143" t="str">
        <f t="shared" ref="N33:N37" si="40">IF(L33=0,"",(M33/L33))</f>
        <v/>
      </c>
      <c r="O33" s="144"/>
      <c r="P33" s="33"/>
      <c r="Q33" s="8"/>
      <c r="R33" s="8"/>
      <c r="S33" s="8"/>
      <c r="T33" s="127"/>
      <c r="U33" s="165"/>
      <c r="V33" s="165"/>
      <c r="W33" s="16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1">IF(AD33="","",(SUM(AB33+AC33+AN33)))</f>
        <v/>
      </c>
      <c r="AG33" s="6">
        <f>SUM(AD$28:AD33)</f>
        <v>0</v>
      </c>
      <c r="AH33" s="6">
        <f>AB$4-AG33</f>
        <v>0</v>
      </c>
      <c r="AI33" s="7">
        <f t="shared" si="23"/>
        <v>0</v>
      </c>
      <c r="AJ33" s="4">
        <f t="shared" si="30"/>
        <v>0</v>
      </c>
      <c r="AK33" s="143" t="str">
        <f t="shared" si="31"/>
        <v/>
      </c>
      <c r="AL33" s="144"/>
      <c r="AM33" s="33"/>
      <c r="AN33" s="87"/>
      <c r="AO33" s="87"/>
      <c r="AP33" s="87"/>
      <c r="AQ33" s="127"/>
      <c r="AR33" s="165"/>
      <c r="AS33" s="165"/>
      <c r="AT33" s="16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38"/>
        <v/>
      </c>
      <c r="J34" s="6">
        <f>SUM(G$28:G34)</f>
        <v>0</v>
      </c>
      <c r="K34" s="6">
        <f t="shared" ref="K34:K38" si="42">E$4-J34</f>
        <v>3000</v>
      </c>
      <c r="L34" s="7">
        <f>IF(G34="",0,T$28*(I34-F34-Q34))</f>
        <v>0</v>
      </c>
      <c r="M34" s="4">
        <f t="shared" si="39"/>
        <v>0</v>
      </c>
      <c r="N34" s="143" t="str">
        <f t="shared" si="40"/>
        <v/>
      </c>
      <c r="O34" s="144"/>
      <c r="P34" s="33"/>
      <c r="Q34" s="8"/>
      <c r="R34" s="8"/>
      <c r="S34" s="8"/>
      <c r="T34" s="127"/>
      <c r="U34" s="165"/>
      <c r="V34" s="165"/>
      <c r="W34" s="16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1"/>
        <v/>
      </c>
      <c r="AG34" s="6">
        <f>SUM(AD$28:AD34)</f>
        <v>0</v>
      </c>
      <c r="AH34" s="6">
        <f t="shared" ref="AH34:AH38" si="43">AB$4-AG34</f>
        <v>0</v>
      </c>
      <c r="AI34" s="7">
        <f t="shared" si="23"/>
        <v>0</v>
      </c>
      <c r="AJ34" s="4">
        <f t="shared" si="30"/>
        <v>0</v>
      </c>
      <c r="AK34" s="143" t="str">
        <f t="shared" si="31"/>
        <v/>
      </c>
      <c r="AL34" s="144"/>
      <c r="AM34" s="33"/>
      <c r="AN34" s="87"/>
      <c r="AO34" s="87"/>
      <c r="AP34" s="87"/>
      <c r="AQ34" s="127"/>
      <c r="AR34" s="165"/>
      <c r="AS34" s="165"/>
      <c r="AT34" s="16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38"/>
        <v/>
      </c>
      <c r="J35" s="6">
        <f>SUM(G$28:G35)</f>
        <v>0</v>
      </c>
      <c r="K35" s="6">
        <f t="shared" si="42"/>
        <v>3000</v>
      </c>
      <c r="L35" s="7">
        <f>IF(G35="",0,T$28*(I35-F35-Q35))</f>
        <v>0</v>
      </c>
      <c r="M35" s="4">
        <f t="shared" si="39"/>
        <v>0</v>
      </c>
      <c r="N35" s="143" t="str">
        <f t="shared" si="40"/>
        <v/>
      </c>
      <c r="O35" s="144"/>
      <c r="P35" s="33"/>
      <c r="Q35" s="8"/>
      <c r="R35" s="8"/>
      <c r="S35" s="8"/>
      <c r="T35" s="127"/>
      <c r="U35" s="165"/>
      <c r="V35" s="165"/>
      <c r="W35" s="16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1"/>
        <v/>
      </c>
      <c r="AG35" s="6">
        <f>SUM(AD$28:AD35)</f>
        <v>0</v>
      </c>
      <c r="AH35" s="6">
        <f t="shared" si="43"/>
        <v>0</v>
      </c>
      <c r="AI35" s="7">
        <f t="shared" si="23"/>
        <v>0</v>
      </c>
      <c r="AJ35" s="4">
        <f t="shared" si="30"/>
        <v>0</v>
      </c>
      <c r="AK35" s="143" t="str">
        <f t="shared" si="31"/>
        <v/>
      </c>
      <c r="AL35" s="144"/>
      <c r="AM35" s="33"/>
      <c r="AN35" s="87"/>
      <c r="AO35" s="87"/>
      <c r="AP35" s="87"/>
      <c r="AQ35" s="127"/>
      <c r="AR35" s="165"/>
      <c r="AS35" s="165"/>
      <c r="AT35" s="16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38"/>
        <v/>
      </c>
      <c r="J36" s="6">
        <f>SUM(G$28:G36)</f>
        <v>0</v>
      </c>
      <c r="K36" s="6">
        <f t="shared" si="42"/>
        <v>3000</v>
      </c>
      <c r="L36" s="7">
        <f>IF(G36="",0,T$28*(I36-F36-Q36))</f>
        <v>0</v>
      </c>
      <c r="M36" s="4">
        <f t="shared" si="39"/>
        <v>0</v>
      </c>
      <c r="N36" s="143" t="str">
        <f t="shared" si="40"/>
        <v/>
      </c>
      <c r="O36" s="144"/>
      <c r="P36" s="33"/>
      <c r="Q36" s="30"/>
      <c r="R36" s="30"/>
      <c r="S36" s="30"/>
      <c r="T36" s="127"/>
      <c r="U36" s="165"/>
      <c r="V36" s="165"/>
      <c r="W36" s="16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1"/>
        <v/>
      </c>
      <c r="AG36" s="6">
        <f>SUM(AD$28:AD36)</f>
        <v>0</v>
      </c>
      <c r="AH36" s="6">
        <f t="shared" si="43"/>
        <v>0</v>
      </c>
      <c r="AI36" s="7">
        <f t="shared" si="23"/>
        <v>0</v>
      </c>
      <c r="AJ36" s="4">
        <f t="shared" si="30"/>
        <v>0</v>
      </c>
      <c r="AK36" s="143" t="str">
        <f t="shared" si="31"/>
        <v/>
      </c>
      <c r="AL36" s="144"/>
      <c r="AM36" s="33"/>
      <c r="AN36" s="30"/>
      <c r="AO36" s="30"/>
      <c r="AP36" s="30"/>
      <c r="AQ36" s="127"/>
      <c r="AR36" s="165"/>
      <c r="AS36" s="165"/>
      <c r="AT36" s="16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38"/>
        <v/>
      </c>
      <c r="J37" s="6">
        <f>SUM(G$28:G37)</f>
        <v>0</v>
      </c>
      <c r="K37" s="6">
        <f t="shared" si="42"/>
        <v>3000</v>
      </c>
      <c r="L37" s="7">
        <f>IF(G37="",0,T$28*(I37-F37-Q37))</f>
        <v>0</v>
      </c>
      <c r="M37" s="4">
        <f t="shared" si="39"/>
        <v>0</v>
      </c>
      <c r="N37" s="143" t="str">
        <f t="shared" si="40"/>
        <v/>
      </c>
      <c r="O37" s="144"/>
      <c r="P37" s="33"/>
      <c r="Q37" s="30"/>
      <c r="R37" s="30"/>
      <c r="S37" s="30"/>
      <c r="T37" s="127"/>
      <c r="U37" s="165"/>
      <c r="V37" s="165"/>
      <c r="W37" s="16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1"/>
        <v/>
      </c>
      <c r="AG37" s="6">
        <f>SUM(AD$28:AD37)</f>
        <v>0</v>
      </c>
      <c r="AH37" s="6">
        <f t="shared" si="43"/>
        <v>0</v>
      </c>
      <c r="AI37" s="7">
        <f t="shared" si="23"/>
        <v>0</v>
      </c>
      <c r="AJ37" s="4">
        <f t="shared" si="30"/>
        <v>0</v>
      </c>
      <c r="AK37" s="143" t="str">
        <f t="shared" si="31"/>
        <v/>
      </c>
      <c r="AL37" s="144"/>
      <c r="AM37" s="33"/>
      <c r="AN37" s="30"/>
      <c r="AO37" s="30"/>
      <c r="AP37" s="30"/>
      <c r="AQ37" s="127"/>
      <c r="AR37" s="165"/>
      <c r="AS37" s="165"/>
      <c r="AT37" s="166"/>
    </row>
    <row r="38" spans="2:46" ht="15" customHeight="1">
      <c r="B38" s="148" t="s">
        <v>20</v>
      </c>
      <c r="C38" s="149"/>
      <c r="D38" s="53"/>
      <c r="E38" s="63">
        <f t="shared" ref="E38:F38" si="44">SUM(E29:E37)</f>
        <v>0</v>
      </c>
      <c r="F38" s="63">
        <f t="shared" si="44"/>
        <v>0</v>
      </c>
      <c r="G38" s="63">
        <f>SUM(G29:G37)</f>
        <v>0</v>
      </c>
      <c r="H38" s="81"/>
      <c r="I38" s="83">
        <f t="shared" ref="I38" si="45">IF(G38="","",(SUM(E38+F38+Q38)))</f>
        <v>0</v>
      </c>
      <c r="J38" s="82">
        <f>J37</f>
        <v>0</v>
      </c>
      <c r="K38" s="82">
        <f t="shared" si="42"/>
        <v>3000</v>
      </c>
      <c r="L38" s="83">
        <f>SUM(L29:L37)</f>
        <v>0</v>
      </c>
      <c r="M38" s="81">
        <f>SUM(M29:M37)</f>
        <v>0</v>
      </c>
      <c r="N38" s="150" t="e">
        <f>SUM(M38/L38)</f>
        <v>#DIV/0!</v>
      </c>
      <c r="O38" s="151"/>
      <c r="P38" s="84"/>
      <c r="Q38" s="63">
        <f>SUM(Q29:Q37)</f>
        <v>0</v>
      </c>
      <c r="R38" s="63"/>
      <c r="S38" s="63">
        <f>SUM(S29:S37)</f>
        <v>0</v>
      </c>
      <c r="T38" s="152"/>
      <c r="U38" s="153"/>
      <c r="V38" s="153"/>
      <c r="W38" s="154"/>
      <c r="Y38" s="148" t="s">
        <v>20</v>
      </c>
      <c r="Z38" s="149"/>
      <c r="AA38" s="53"/>
      <c r="AB38" s="63">
        <f t="shared" ref="AB38:AC38" si="46">SUM(AB29:AB37)</f>
        <v>0</v>
      </c>
      <c r="AC38" s="63">
        <f t="shared" si="46"/>
        <v>0</v>
      </c>
      <c r="AD38" s="63">
        <f>SUM(AD29:AD37)</f>
        <v>0</v>
      </c>
      <c r="AE38" s="81"/>
      <c r="AF38" s="83">
        <f t="shared" ref="AF38" si="47">IF(AD38="","",(SUM(AB38+AC38+AN38)))</f>
        <v>0</v>
      </c>
      <c r="AG38" s="82">
        <f>AG37</f>
        <v>0</v>
      </c>
      <c r="AH38" s="82">
        <f t="shared" si="43"/>
        <v>0</v>
      </c>
      <c r="AI38" s="83">
        <f>SUM(AI29:AI37)</f>
        <v>0</v>
      </c>
      <c r="AJ38" s="81">
        <f>SUM(AJ29:AJ37)</f>
        <v>0</v>
      </c>
      <c r="AK38" s="150" t="e">
        <f>SUM(AJ38/AI38)</f>
        <v>#DIV/0!</v>
      </c>
      <c r="AL38" s="151"/>
      <c r="AM38" s="84"/>
      <c r="AN38" s="63">
        <f>SUM(AN29:AN37)</f>
        <v>0</v>
      </c>
      <c r="AO38" s="63"/>
      <c r="AP38" s="63">
        <f>SUM(AP29:AP37)</f>
        <v>0</v>
      </c>
      <c r="AQ38" s="152"/>
      <c r="AR38" s="153"/>
      <c r="AS38" s="153"/>
      <c r="AT38" s="154"/>
    </row>
    <row r="39" spans="2:46" s="12" customFormat="1" ht="15.75" thickBot="1">
      <c r="B39" s="155" t="s">
        <v>39</v>
      </c>
      <c r="C39" s="156"/>
      <c r="D39" s="156"/>
      <c r="E39" s="156"/>
      <c r="F39" s="156"/>
      <c r="G39" s="157"/>
      <c r="H39" s="157"/>
      <c r="I39" s="157"/>
      <c r="J39" s="157"/>
      <c r="K39" s="157"/>
      <c r="L39" s="156"/>
      <c r="M39" s="156"/>
      <c r="N39" s="156"/>
      <c r="O39" s="156"/>
      <c r="P39" s="156"/>
      <c r="Q39" s="156"/>
      <c r="R39" s="156"/>
      <c r="S39" s="156"/>
      <c r="T39" s="157"/>
      <c r="U39" s="157"/>
      <c r="V39" s="157"/>
      <c r="W39" s="158"/>
      <c r="X39" s="97"/>
      <c r="Y39" s="155" t="s">
        <v>39</v>
      </c>
      <c r="Z39" s="156"/>
      <c r="AA39" s="156"/>
      <c r="AB39" s="156"/>
      <c r="AC39" s="156"/>
      <c r="AD39" s="157"/>
      <c r="AE39" s="157"/>
      <c r="AF39" s="157"/>
      <c r="AG39" s="157"/>
      <c r="AH39" s="157"/>
      <c r="AI39" s="156"/>
      <c r="AJ39" s="156"/>
      <c r="AK39" s="156"/>
      <c r="AL39" s="156"/>
      <c r="AM39" s="156"/>
      <c r="AN39" s="156"/>
      <c r="AO39" s="156"/>
      <c r="AP39" s="156"/>
      <c r="AQ39" s="157"/>
      <c r="AR39" s="157"/>
      <c r="AS39" s="157"/>
      <c r="AT39" s="158"/>
    </row>
    <row r="40" spans="2:46" ht="15" customHeight="1">
      <c r="B40" s="159" t="s">
        <v>40</v>
      </c>
      <c r="C40" s="160"/>
      <c r="D40" s="160"/>
      <c r="E40" s="160"/>
      <c r="F40" s="161"/>
      <c r="G40" s="49"/>
      <c r="H40" s="47" t="str">
        <f>IF(G40="","",(IF(#REF!=0,"",(#REF!*G40*#REF!))))</f>
        <v/>
      </c>
      <c r="I40" s="48"/>
      <c r="J40" s="47"/>
      <c r="K40" s="47">
        <f>E$4</f>
        <v>3000</v>
      </c>
      <c r="L40" s="162" t="s">
        <v>55</v>
      </c>
      <c r="M40" s="163"/>
      <c r="N40" s="162"/>
      <c r="O40" s="164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9" t="s">
        <v>40</v>
      </c>
      <c r="Z40" s="160"/>
      <c r="AA40" s="160"/>
      <c r="AB40" s="160"/>
      <c r="AC40" s="161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2" t="s">
        <v>55</v>
      </c>
      <c r="AJ40" s="163"/>
      <c r="AK40" s="162"/>
      <c r="AL40" s="164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8">IF(G41="","",(SUM(E41+F41+Q41)))</f>
        <v/>
      </c>
      <c r="J41" s="6">
        <f>SUM(G$40:G41)</f>
        <v>0</v>
      </c>
      <c r="K41" s="6">
        <f>E$4-J41</f>
        <v>3000</v>
      </c>
      <c r="L41" s="7">
        <f t="shared" ref="L41:L51" si="49">IF(G41="",0,T$28*(I41-F41-Q41))</f>
        <v>0</v>
      </c>
      <c r="M41" s="4">
        <f>G41</f>
        <v>0</v>
      </c>
      <c r="N41" s="143" t="str">
        <f>IF(L41=0,"",(M41/L41))</f>
        <v/>
      </c>
      <c r="O41" s="144"/>
      <c r="P41" s="33"/>
      <c r="Q41" s="30"/>
      <c r="R41" s="30"/>
      <c r="S41" s="30"/>
      <c r="T41" s="145"/>
      <c r="U41" s="146"/>
      <c r="V41" s="146"/>
      <c r="W41" s="147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0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1">IF(AD41="",0,AQ$28*(AF41-AC41-AN41))</f>
        <v>0</v>
      </c>
      <c r="AJ41" s="4">
        <f>AD41</f>
        <v>0</v>
      </c>
      <c r="AK41" s="143" t="str">
        <f>IF(AI41=0,"",(AJ41/AI41))</f>
        <v/>
      </c>
      <c r="AL41" s="144"/>
      <c r="AM41" s="33"/>
      <c r="AN41" s="30"/>
      <c r="AO41" s="30"/>
      <c r="AP41" s="30"/>
      <c r="AQ41" s="145"/>
      <c r="AR41" s="146"/>
      <c r="AS41" s="146"/>
      <c r="AT41" s="147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8"/>
        <v/>
      </c>
      <c r="J42" s="6">
        <f>SUM(G$40:G42)</f>
        <v>0</v>
      </c>
      <c r="K42" s="6">
        <f>E$4-J42</f>
        <v>3000</v>
      </c>
      <c r="L42" s="7">
        <f t="shared" si="49"/>
        <v>0</v>
      </c>
      <c r="M42" s="4">
        <f t="shared" ref="M42:M51" si="52">G42</f>
        <v>0</v>
      </c>
      <c r="N42" s="143" t="str">
        <f t="shared" ref="N42:N51" si="53">IF(L42=0,"",(M42/L42))</f>
        <v/>
      </c>
      <c r="O42" s="144"/>
      <c r="P42" s="33"/>
      <c r="Q42" s="30"/>
      <c r="R42" s="30"/>
      <c r="S42" s="30"/>
      <c r="T42" s="145"/>
      <c r="U42" s="146"/>
      <c r="V42" s="146"/>
      <c r="W42" s="147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0"/>
        <v/>
      </c>
      <c r="AG42" s="6">
        <f>SUM(AD$40:AD42)</f>
        <v>0</v>
      </c>
      <c r="AH42" s="6">
        <f>AB$4-AG42</f>
        <v>0</v>
      </c>
      <c r="AI42" s="7">
        <f t="shared" si="51"/>
        <v>0</v>
      </c>
      <c r="AJ42" s="4">
        <f t="shared" ref="AJ42:AJ51" si="54">AD42</f>
        <v>0</v>
      </c>
      <c r="AK42" s="143" t="str">
        <f t="shared" ref="AK42:AK51" si="55">IF(AI42=0,"",(AJ42/AI42))</f>
        <v/>
      </c>
      <c r="AL42" s="144"/>
      <c r="AM42" s="33"/>
      <c r="AN42" s="30"/>
      <c r="AO42" s="30"/>
      <c r="AP42" s="30"/>
      <c r="AQ42" s="145"/>
      <c r="AR42" s="146"/>
      <c r="AS42" s="146"/>
      <c r="AT42" s="147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6">IF(G43="","",(SUM(E43+F43+Q43)))</f>
        <v/>
      </c>
      <c r="J43" s="6">
        <f>SUM(G$40:G43)</f>
        <v>0</v>
      </c>
      <c r="K43" s="6">
        <f t="shared" ref="K43:K45" si="57">E$4-J43</f>
        <v>3000</v>
      </c>
      <c r="L43" s="7">
        <f t="shared" ref="L43:L45" si="58">IF(G43="",0,T$28*(I43-F43-Q43))</f>
        <v>0</v>
      </c>
      <c r="M43" s="4">
        <f t="shared" ref="M43:M45" si="59">G43</f>
        <v>0</v>
      </c>
      <c r="N43" s="143" t="str">
        <f t="shared" ref="N43:N45" si="60">IF(L43=0,"",(M43/L43))</f>
        <v/>
      </c>
      <c r="O43" s="144"/>
      <c r="P43" s="33"/>
      <c r="Q43" s="30"/>
      <c r="R43" s="30"/>
      <c r="S43" s="30"/>
      <c r="T43" s="145"/>
      <c r="U43" s="146"/>
      <c r="V43" s="146"/>
      <c r="W43" s="147"/>
      <c r="Y43" s="29"/>
      <c r="Z43" s="37"/>
      <c r="AA43" s="30"/>
      <c r="AB43" s="30"/>
      <c r="AC43" s="30"/>
      <c r="AD43" s="32"/>
      <c r="AE43" s="4"/>
      <c r="AF43" s="5" t="str">
        <f t="shared" ref="AF43:AF45" si="61">IF(AD43="","",(SUM(AB43+AC43+AN43)))</f>
        <v/>
      </c>
      <c r="AG43" s="6">
        <f>SUM(AD$40:AD43)</f>
        <v>0</v>
      </c>
      <c r="AH43" s="6">
        <f t="shared" ref="AH43:AH45" si="62">AB$4-AG43</f>
        <v>0</v>
      </c>
      <c r="AI43" s="7">
        <f t="shared" si="51"/>
        <v>0</v>
      </c>
      <c r="AJ43" s="4">
        <f t="shared" si="54"/>
        <v>0</v>
      </c>
      <c r="AK43" s="143" t="str">
        <f t="shared" si="55"/>
        <v/>
      </c>
      <c r="AL43" s="144"/>
      <c r="AM43" s="33"/>
      <c r="AN43" s="30"/>
      <c r="AO43" s="30"/>
      <c r="AP43" s="30"/>
      <c r="AQ43" s="145"/>
      <c r="AR43" s="146"/>
      <c r="AS43" s="146"/>
      <c r="AT43" s="147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6"/>
        <v/>
      </c>
      <c r="J44" s="6">
        <f>SUM(G$40:G44)</f>
        <v>0</v>
      </c>
      <c r="K44" s="6">
        <f t="shared" si="57"/>
        <v>3000</v>
      </c>
      <c r="L44" s="7">
        <f t="shared" si="58"/>
        <v>0</v>
      </c>
      <c r="M44" s="4">
        <f t="shared" si="59"/>
        <v>0</v>
      </c>
      <c r="N44" s="143" t="str">
        <f t="shared" si="60"/>
        <v/>
      </c>
      <c r="O44" s="144"/>
      <c r="P44" s="33"/>
      <c r="Q44" s="30"/>
      <c r="R44" s="30"/>
      <c r="S44" s="30"/>
      <c r="T44" s="145"/>
      <c r="U44" s="146"/>
      <c r="V44" s="146"/>
      <c r="W44" s="147"/>
      <c r="Y44" s="29"/>
      <c r="Z44" s="37"/>
      <c r="AA44" s="30"/>
      <c r="AB44" s="30"/>
      <c r="AC44" s="30"/>
      <c r="AD44" s="32"/>
      <c r="AE44" s="4"/>
      <c r="AF44" s="5" t="str">
        <f t="shared" si="61"/>
        <v/>
      </c>
      <c r="AG44" s="6">
        <f>SUM(AD$40:AD44)</f>
        <v>0</v>
      </c>
      <c r="AH44" s="6">
        <f t="shared" si="62"/>
        <v>0</v>
      </c>
      <c r="AI44" s="7">
        <f t="shared" si="51"/>
        <v>0</v>
      </c>
      <c r="AJ44" s="4">
        <f t="shared" si="54"/>
        <v>0</v>
      </c>
      <c r="AK44" s="143" t="str">
        <f t="shared" si="55"/>
        <v/>
      </c>
      <c r="AL44" s="144"/>
      <c r="AM44" s="33"/>
      <c r="AN44" s="30"/>
      <c r="AO44" s="30"/>
      <c r="AP44" s="30"/>
      <c r="AQ44" s="145"/>
      <c r="AR44" s="146"/>
      <c r="AS44" s="146"/>
      <c r="AT44" s="147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6"/>
        <v/>
      </c>
      <c r="J45" s="6">
        <f>SUM(G$40:G45)</f>
        <v>0</v>
      </c>
      <c r="K45" s="6">
        <f t="shared" si="57"/>
        <v>3000</v>
      </c>
      <c r="L45" s="7">
        <f t="shared" si="58"/>
        <v>0</v>
      </c>
      <c r="M45" s="4">
        <f t="shared" si="59"/>
        <v>0</v>
      </c>
      <c r="N45" s="143" t="str">
        <f t="shared" si="60"/>
        <v/>
      </c>
      <c r="O45" s="144"/>
      <c r="P45" s="33"/>
      <c r="Q45" s="30"/>
      <c r="R45" s="30"/>
      <c r="S45" s="30"/>
      <c r="T45" s="145"/>
      <c r="U45" s="146"/>
      <c r="V45" s="146"/>
      <c r="W45" s="147"/>
      <c r="Y45" s="29"/>
      <c r="Z45" s="37"/>
      <c r="AA45" s="30"/>
      <c r="AB45" s="30"/>
      <c r="AC45" s="30"/>
      <c r="AD45" s="32"/>
      <c r="AE45" s="4"/>
      <c r="AF45" s="5" t="str">
        <f t="shared" si="61"/>
        <v/>
      </c>
      <c r="AG45" s="6">
        <f>SUM(AD$40:AD45)</f>
        <v>0</v>
      </c>
      <c r="AH45" s="6">
        <f t="shared" si="62"/>
        <v>0</v>
      </c>
      <c r="AI45" s="7">
        <f t="shared" si="51"/>
        <v>0</v>
      </c>
      <c r="AJ45" s="4">
        <f t="shared" si="54"/>
        <v>0</v>
      </c>
      <c r="AK45" s="143" t="str">
        <f t="shared" si="55"/>
        <v/>
      </c>
      <c r="AL45" s="144"/>
      <c r="AM45" s="33"/>
      <c r="AN45" s="30"/>
      <c r="AO45" s="30"/>
      <c r="AP45" s="30"/>
      <c r="AQ45" s="145"/>
      <c r="AR45" s="146"/>
      <c r="AS45" s="146"/>
      <c r="AT45" s="147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8"/>
        <v/>
      </c>
      <c r="J46" s="6">
        <f>SUM(G$40:G46)</f>
        <v>0</v>
      </c>
      <c r="K46" s="6">
        <f>E$4-J46</f>
        <v>3000</v>
      </c>
      <c r="L46" s="7">
        <f t="shared" si="49"/>
        <v>0</v>
      </c>
      <c r="M46" s="4">
        <f t="shared" si="52"/>
        <v>0</v>
      </c>
      <c r="N46" s="143" t="str">
        <f t="shared" si="53"/>
        <v/>
      </c>
      <c r="O46" s="144"/>
      <c r="P46" s="33"/>
      <c r="Q46" s="30"/>
      <c r="R46" s="30"/>
      <c r="S46" s="30"/>
      <c r="T46" s="145"/>
      <c r="U46" s="146"/>
      <c r="V46" s="146"/>
      <c r="W46" s="147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3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1"/>
        <v>0</v>
      </c>
      <c r="AJ46" s="4">
        <f t="shared" si="54"/>
        <v>0</v>
      </c>
      <c r="AK46" s="143" t="str">
        <f t="shared" si="55"/>
        <v/>
      </c>
      <c r="AL46" s="144"/>
      <c r="AM46" s="33"/>
      <c r="AN46" s="30"/>
      <c r="AO46" s="30"/>
      <c r="AP46" s="30"/>
      <c r="AQ46" s="145"/>
      <c r="AR46" s="146"/>
      <c r="AS46" s="146"/>
      <c r="AT46" s="147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8"/>
        <v/>
      </c>
      <c r="J47" s="6">
        <f>SUM(G$40:G47)</f>
        <v>0</v>
      </c>
      <c r="K47" s="6">
        <f t="shared" ref="K47:K52" si="64">E$4-J47</f>
        <v>3000</v>
      </c>
      <c r="L47" s="7">
        <f t="shared" si="49"/>
        <v>0</v>
      </c>
      <c r="M47" s="4">
        <f t="shared" si="52"/>
        <v>0</v>
      </c>
      <c r="N47" s="143" t="str">
        <f t="shared" si="53"/>
        <v/>
      </c>
      <c r="O47" s="144"/>
      <c r="P47" s="33"/>
      <c r="Q47" s="30"/>
      <c r="R47" s="30"/>
      <c r="S47" s="30"/>
      <c r="T47" s="145"/>
      <c r="U47" s="146"/>
      <c r="V47" s="146"/>
      <c r="W47" s="14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3"/>
        <v/>
      </c>
      <c r="AG47" s="6">
        <f>SUM(AD$40:AD47)</f>
        <v>0</v>
      </c>
      <c r="AH47" s="6">
        <f t="shared" ref="AH47:AH52" si="65">AB$4-AG47</f>
        <v>0</v>
      </c>
      <c r="AI47" s="7">
        <f t="shared" si="51"/>
        <v>0</v>
      </c>
      <c r="AJ47" s="4">
        <f t="shared" si="54"/>
        <v>0</v>
      </c>
      <c r="AK47" s="143" t="str">
        <f t="shared" si="55"/>
        <v/>
      </c>
      <c r="AL47" s="144"/>
      <c r="AM47" s="33"/>
      <c r="AN47" s="30"/>
      <c r="AO47" s="30"/>
      <c r="AP47" s="30"/>
      <c r="AQ47" s="145"/>
      <c r="AR47" s="146"/>
      <c r="AS47" s="146"/>
      <c r="AT47" s="147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8"/>
        <v/>
      </c>
      <c r="J48" s="6">
        <f>SUM(G$40:G48)</f>
        <v>0</v>
      </c>
      <c r="K48" s="6">
        <f t="shared" ref="K48" si="66">E$4-J48</f>
        <v>3000</v>
      </c>
      <c r="L48" s="7">
        <f t="shared" ref="L48" si="67">IF(G48="",0,T$28*(I48-F48-Q48))</f>
        <v>0</v>
      </c>
      <c r="M48" s="4">
        <f t="shared" ref="M48" si="68">G48</f>
        <v>0</v>
      </c>
      <c r="N48" s="143" t="str">
        <f t="shared" ref="N48" si="69">IF(L48=0,"",(M48/L48))</f>
        <v/>
      </c>
      <c r="O48" s="144"/>
      <c r="P48" s="33"/>
      <c r="Q48" s="30"/>
      <c r="R48" s="30"/>
      <c r="S48" s="30"/>
      <c r="T48" s="145"/>
      <c r="U48" s="146"/>
      <c r="V48" s="146"/>
      <c r="W48" s="147"/>
      <c r="Y48" s="29"/>
      <c r="Z48" s="37"/>
      <c r="AA48" s="30"/>
      <c r="AB48" s="30"/>
      <c r="AC48" s="30"/>
      <c r="AD48" s="32"/>
      <c r="AE48" s="4"/>
      <c r="AF48" s="5" t="str">
        <f t="shared" si="63"/>
        <v/>
      </c>
      <c r="AG48" s="6">
        <f>SUM(AD$40:AD48)</f>
        <v>0</v>
      </c>
      <c r="AH48" s="6">
        <f t="shared" si="65"/>
        <v>0</v>
      </c>
      <c r="AI48" s="7">
        <f t="shared" si="51"/>
        <v>0</v>
      </c>
      <c r="AJ48" s="4">
        <f t="shared" si="54"/>
        <v>0</v>
      </c>
      <c r="AK48" s="143" t="str">
        <f t="shared" si="55"/>
        <v/>
      </c>
      <c r="AL48" s="144"/>
      <c r="AM48" s="33"/>
      <c r="AN48" s="30"/>
      <c r="AO48" s="30"/>
      <c r="AP48" s="30"/>
      <c r="AQ48" s="145"/>
      <c r="AR48" s="146"/>
      <c r="AS48" s="146"/>
      <c r="AT48" s="147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8"/>
        <v/>
      </c>
      <c r="J49" s="6">
        <f>SUM(G$40:G49)</f>
        <v>0</v>
      </c>
      <c r="K49" s="6">
        <f t="shared" si="64"/>
        <v>3000</v>
      </c>
      <c r="L49" s="7">
        <f t="shared" si="49"/>
        <v>0</v>
      </c>
      <c r="M49" s="4">
        <f t="shared" si="52"/>
        <v>0</v>
      </c>
      <c r="N49" s="143" t="str">
        <f t="shared" si="53"/>
        <v/>
      </c>
      <c r="O49" s="144"/>
      <c r="P49" s="33"/>
      <c r="Q49" s="30"/>
      <c r="R49" s="30"/>
      <c r="S49" s="30"/>
      <c r="T49" s="145"/>
      <c r="U49" s="146"/>
      <c r="V49" s="146"/>
      <c r="W49" s="14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3"/>
        <v/>
      </c>
      <c r="AG49" s="6">
        <f>SUM(AD$40:AD49)</f>
        <v>0</v>
      </c>
      <c r="AH49" s="6">
        <f t="shared" si="65"/>
        <v>0</v>
      </c>
      <c r="AI49" s="7">
        <f t="shared" si="51"/>
        <v>0</v>
      </c>
      <c r="AJ49" s="4">
        <f t="shared" si="54"/>
        <v>0</v>
      </c>
      <c r="AK49" s="143" t="str">
        <f t="shared" si="55"/>
        <v/>
      </c>
      <c r="AL49" s="144"/>
      <c r="AM49" s="33"/>
      <c r="AN49" s="30"/>
      <c r="AO49" s="30"/>
      <c r="AP49" s="30"/>
      <c r="AQ49" s="145"/>
      <c r="AR49" s="146"/>
      <c r="AS49" s="146"/>
      <c r="AT49" s="147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8"/>
        <v/>
      </c>
      <c r="J50" s="6">
        <f>SUM(G$40:G50)</f>
        <v>0</v>
      </c>
      <c r="K50" s="6">
        <f t="shared" si="64"/>
        <v>3000</v>
      </c>
      <c r="L50" s="7">
        <f t="shared" si="49"/>
        <v>0</v>
      </c>
      <c r="M50" s="4">
        <f t="shared" si="52"/>
        <v>0</v>
      </c>
      <c r="N50" s="143" t="str">
        <f t="shared" si="53"/>
        <v/>
      </c>
      <c r="O50" s="144"/>
      <c r="P50" s="33"/>
      <c r="Q50" s="30"/>
      <c r="R50" s="30"/>
      <c r="S50" s="30"/>
      <c r="T50" s="145"/>
      <c r="U50" s="146"/>
      <c r="V50" s="146"/>
      <c r="W50" s="14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3"/>
        <v/>
      </c>
      <c r="AG50" s="6">
        <f>SUM(AD$40:AD50)</f>
        <v>0</v>
      </c>
      <c r="AH50" s="6">
        <f t="shared" si="65"/>
        <v>0</v>
      </c>
      <c r="AI50" s="7">
        <f t="shared" si="51"/>
        <v>0</v>
      </c>
      <c r="AJ50" s="4">
        <f t="shared" si="54"/>
        <v>0</v>
      </c>
      <c r="AK50" s="143" t="str">
        <f t="shared" si="55"/>
        <v/>
      </c>
      <c r="AL50" s="144"/>
      <c r="AM50" s="33"/>
      <c r="AN50" s="30"/>
      <c r="AO50" s="30"/>
      <c r="AP50" s="30"/>
      <c r="AQ50" s="145"/>
      <c r="AR50" s="146"/>
      <c r="AS50" s="146"/>
      <c r="AT50" s="147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8"/>
        <v/>
      </c>
      <c r="J51" s="6">
        <f>SUM(G$40:G51)</f>
        <v>0</v>
      </c>
      <c r="K51" s="6">
        <f t="shared" si="64"/>
        <v>3000</v>
      </c>
      <c r="L51" s="7">
        <f t="shared" si="49"/>
        <v>0</v>
      </c>
      <c r="M51" s="4">
        <f t="shared" si="52"/>
        <v>0</v>
      </c>
      <c r="N51" s="143" t="str">
        <f t="shared" si="53"/>
        <v/>
      </c>
      <c r="O51" s="144"/>
      <c r="P51" s="33"/>
      <c r="Q51" s="30"/>
      <c r="R51" s="30"/>
      <c r="S51" s="30"/>
      <c r="T51" s="145"/>
      <c r="U51" s="146"/>
      <c r="V51" s="146"/>
      <c r="W51" s="14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3"/>
        <v/>
      </c>
      <c r="AG51" s="6">
        <f>SUM(AD$40:AD51)</f>
        <v>0</v>
      </c>
      <c r="AH51" s="6">
        <f t="shared" si="65"/>
        <v>0</v>
      </c>
      <c r="AI51" s="7">
        <f t="shared" si="51"/>
        <v>0</v>
      </c>
      <c r="AJ51" s="4">
        <f t="shared" si="54"/>
        <v>0</v>
      </c>
      <c r="AK51" s="143" t="str">
        <f t="shared" si="55"/>
        <v/>
      </c>
      <c r="AL51" s="144"/>
      <c r="AM51" s="33"/>
      <c r="AN51" s="30"/>
      <c r="AO51" s="30"/>
      <c r="AP51" s="30"/>
      <c r="AQ51" s="145"/>
      <c r="AR51" s="146"/>
      <c r="AS51" s="146"/>
      <c r="AT51" s="147"/>
    </row>
    <row r="52" spans="2:46" ht="15" customHeight="1">
      <c r="B52" s="148" t="s">
        <v>20</v>
      </c>
      <c r="C52" s="149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0">IF(G52="","",(SUM(E52+F52+Q52)))</f>
        <v>0</v>
      </c>
      <c r="J52" s="82">
        <f>J51</f>
        <v>0</v>
      </c>
      <c r="K52" s="82">
        <f t="shared" si="64"/>
        <v>3000</v>
      </c>
      <c r="L52" s="83">
        <f>SUM(L41:L51)</f>
        <v>0</v>
      </c>
      <c r="M52" s="81">
        <f>SUM(M41:M51)</f>
        <v>0</v>
      </c>
      <c r="N52" s="150" t="e">
        <f>SUM(M52/L52)</f>
        <v>#DIV/0!</v>
      </c>
      <c r="O52" s="151"/>
      <c r="P52" s="84"/>
      <c r="Q52" s="63">
        <f>SUM(Q41:Q51)</f>
        <v>0</v>
      </c>
      <c r="R52" s="63"/>
      <c r="S52" s="63">
        <f>SUM(S41:S51)</f>
        <v>0</v>
      </c>
      <c r="T52" s="152"/>
      <c r="U52" s="153"/>
      <c r="V52" s="153"/>
      <c r="W52" s="154"/>
      <c r="Y52" s="148" t="s">
        <v>20</v>
      </c>
      <c r="Z52" s="149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1">IF(AD52="","",(SUM(AB52+AC52+AN52)))</f>
        <v>0</v>
      </c>
      <c r="AG52" s="82">
        <f>AG51</f>
        <v>0</v>
      </c>
      <c r="AH52" s="82">
        <f t="shared" si="65"/>
        <v>0</v>
      </c>
      <c r="AI52" s="83">
        <f>SUM(AI41:AI51)</f>
        <v>0</v>
      </c>
      <c r="AJ52" s="81">
        <f>SUM(AJ41:AJ51)</f>
        <v>0</v>
      </c>
      <c r="AK52" s="150" t="e">
        <f>SUM(AJ52/AI52)</f>
        <v>#DIV/0!</v>
      </c>
      <c r="AL52" s="151"/>
      <c r="AM52" s="84"/>
      <c r="AN52" s="63">
        <f>SUM(AN41:AN51)</f>
        <v>0</v>
      </c>
      <c r="AO52" s="63"/>
      <c r="AP52" s="63">
        <f>SUM(AP41:AP51)</f>
        <v>0</v>
      </c>
      <c r="AQ52" s="152"/>
      <c r="AR52" s="153"/>
      <c r="AS52" s="153"/>
      <c r="AT52" s="154"/>
    </row>
    <row r="53" spans="2:46" s="64" customFormat="1" ht="15" customHeight="1" thickBot="1">
      <c r="B53" s="131" t="s">
        <v>42</v>
      </c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3"/>
      <c r="X53" s="97"/>
      <c r="Y53" s="131" t="s">
        <v>42</v>
      </c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3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4" t="s">
        <v>33</v>
      </c>
      <c r="N54" s="134"/>
      <c r="O54" s="134"/>
      <c r="P54" s="134"/>
      <c r="Q54" s="134"/>
      <c r="R54" s="134"/>
      <c r="S54" s="134"/>
      <c r="T54" s="134"/>
      <c r="U54" s="134"/>
      <c r="V54" s="134"/>
      <c r="W54" s="135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4" t="s">
        <v>33</v>
      </c>
      <c r="AK54" s="134"/>
      <c r="AL54" s="134"/>
      <c r="AM54" s="134"/>
      <c r="AN54" s="134"/>
      <c r="AO54" s="134"/>
      <c r="AP54" s="134"/>
      <c r="AQ54" s="134"/>
      <c r="AR54" s="134"/>
      <c r="AS54" s="134"/>
      <c r="AT54" s="135"/>
    </row>
    <row r="55" spans="2:46" s="12" customFormat="1" ht="32.25" customHeight="1">
      <c r="B55" s="136" t="s">
        <v>52</v>
      </c>
      <c r="C55" s="137"/>
      <c r="D55" s="137"/>
      <c r="E55" s="137"/>
      <c r="F55" s="137"/>
      <c r="G55" s="137"/>
      <c r="H55" s="2"/>
      <c r="I55" s="44" t="s">
        <v>26</v>
      </c>
      <c r="J55" s="138" t="s">
        <v>31</v>
      </c>
      <c r="K55" s="139"/>
      <c r="L55" s="42" t="s">
        <v>32</v>
      </c>
      <c r="M55" s="140" t="s">
        <v>34</v>
      </c>
      <c r="N55" s="140"/>
      <c r="O55" s="140" t="s">
        <v>36</v>
      </c>
      <c r="P55" s="140"/>
      <c r="Q55" s="140"/>
      <c r="R55" s="140" t="s">
        <v>35</v>
      </c>
      <c r="S55" s="140"/>
      <c r="T55" s="141" t="s">
        <v>13</v>
      </c>
      <c r="U55" s="141"/>
      <c r="V55" s="141" t="s">
        <v>12</v>
      </c>
      <c r="W55" s="142"/>
      <c r="X55" s="97"/>
      <c r="Y55" s="136" t="s">
        <v>52</v>
      </c>
      <c r="Z55" s="137"/>
      <c r="AA55" s="137"/>
      <c r="AB55" s="137"/>
      <c r="AC55" s="137"/>
      <c r="AD55" s="137"/>
      <c r="AE55" s="2"/>
      <c r="AF55" s="44" t="s">
        <v>26</v>
      </c>
      <c r="AG55" s="138" t="s">
        <v>31</v>
      </c>
      <c r="AH55" s="139"/>
      <c r="AI55" s="95" t="s">
        <v>32</v>
      </c>
      <c r="AJ55" s="140" t="s">
        <v>34</v>
      </c>
      <c r="AK55" s="140"/>
      <c r="AL55" s="140" t="s">
        <v>36</v>
      </c>
      <c r="AM55" s="140"/>
      <c r="AN55" s="140"/>
      <c r="AO55" s="140" t="s">
        <v>35</v>
      </c>
      <c r="AP55" s="140"/>
      <c r="AQ55" s="141" t="s">
        <v>13</v>
      </c>
      <c r="AR55" s="141"/>
      <c r="AS55" s="141" t="s">
        <v>12</v>
      </c>
      <c r="AT55" s="142"/>
    </row>
    <row r="56" spans="2:46" ht="18" customHeight="1">
      <c r="B56" s="116" t="s">
        <v>51</v>
      </c>
      <c r="C56" s="117"/>
      <c r="D56" s="117"/>
      <c r="E56" s="117"/>
      <c r="F56" s="118" t="s">
        <v>53</v>
      </c>
      <c r="G56" s="119"/>
      <c r="H56" s="2"/>
      <c r="I56" s="43">
        <v>1</v>
      </c>
      <c r="J56" s="129" t="s">
        <v>43</v>
      </c>
      <c r="K56" s="128"/>
      <c r="L56" s="44">
        <f>SUMIF($R$13:$R$25,1,$Q$13:$Q$50)+SUMIF($R$29:$R$37,1,$Q$29:$Q$37)+SUMIF($R$41:$R$51,1,$Q$41:$Q$51)</f>
        <v>0</v>
      </c>
      <c r="M56" s="122">
        <v>42253</v>
      </c>
      <c r="N56" s="122"/>
      <c r="O56" s="248">
        <v>0.89583333333333337</v>
      </c>
      <c r="P56" s="123"/>
      <c r="Q56" s="123"/>
      <c r="R56" s="249" t="s">
        <v>68</v>
      </c>
      <c r="S56" s="123"/>
      <c r="T56" s="249" t="s">
        <v>69</v>
      </c>
      <c r="U56" s="123"/>
      <c r="V56" s="123"/>
      <c r="W56" s="124"/>
      <c r="Y56" s="116" t="s">
        <v>51</v>
      </c>
      <c r="Z56" s="117"/>
      <c r="AA56" s="117"/>
      <c r="AB56" s="117"/>
      <c r="AC56" s="118" t="s">
        <v>53</v>
      </c>
      <c r="AD56" s="119"/>
      <c r="AE56" s="2"/>
      <c r="AF56" s="43">
        <v>1</v>
      </c>
      <c r="AG56" s="129" t="s">
        <v>43</v>
      </c>
      <c r="AH56" s="128"/>
      <c r="AI56" s="44">
        <f>SUMIF($R$13:$R$25,1,$Q$13:$Q$50)+SUMIF($R$29:$R$37,1,$Q$29:$Q$37)+SUMIF($R$41:$R$51,1,$Q$41:$Q$51)</f>
        <v>0</v>
      </c>
      <c r="AJ56" s="122"/>
      <c r="AK56" s="122"/>
      <c r="AL56" s="130"/>
      <c r="AM56" s="123"/>
      <c r="AN56" s="123"/>
      <c r="AO56" s="123"/>
      <c r="AP56" s="123"/>
      <c r="AQ56" s="123"/>
      <c r="AR56" s="123"/>
      <c r="AS56" s="123"/>
      <c r="AT56" s="124"/>
    </row>
    <row r="57" spans="2:46" ht="18" customHeight="1">
      <c r="B57" s="116" t="s">
        <v>50</v>
      </c>
      <c r="C57" s="117"/>
      <c r="D57" s="117"/>
      <c r="E57" s="117"/>
      <c r="F57" s="118">
        <f>SUM(S26+S38+S52)</f>
        <v>2</v>
      </c>
      <c r="G57" s="119"/>
      <c r="H57" s="2"/>
      <c r="I57" s="43">
        <v>2</v>
      </c>
      <c r="J57" s="127" t="s">
        <v>14</v>
      </c>
      <c r="K57" s="128"/>
      <c r="L57" s="44">
        <f>SUMIF($R$13:$R$25,2,$Q$13:$Q$50)+SUMIF($R$29:$R$37,2,$Q$29:$Q$37)+SUMIF($R$41:$R$51,2,$Q$41:$Q$51)</f>
        <v>0</v>
      </c>
      <c r="M57" s="122"/>
      <c r="N57" s="122"/>
      <c r="O57" s="249"/>
      <c r="P57" s="123"/>
      <c r="Q57" s="123"/>
      <c r="R57" s="249"/>
      <c r="S57" s="123"/>
      <c r="T57" s="249"/>
      <c r="U57" s="123"/>
      <c r="V57" s="123"/>
      <c r="W57" s="124"/>
      <c r="Y57" s="116" t="s">
        <v>50</v>
      </c>
      <c r="Z57" s="117"/>
      <c r="AA57" s="117"/>
      <c r="AB57" s="117"/>
      <c r="AC57" s="118">
        <f>SUM(AP26+AP38+AP52)</f>
        <v>0</v>
      </c>
      <c r="AD57" s="119"/>
      <c r="AE57" s="2"/>
      <c r="AF57" s="43">
        <v>2</v>
      </c>
      <c r="AG57" s="127" t="s">
        <v>14</v>
      </c>
      <c r="AH57" s="128"/>
      <c r="AI57" s="44">
        <f>SUMIF($R$13:$R$25,2,$Q$13:$Q$50)+SUMIF($R$29:$R$37,2,$Q$29:$Q$37)+SUMIF($R$41:$R$51,2,$Q$41:$Q$51)</f>
        <v>0</v>
      </c>
      <c r="AJ57" s="122"/>
      <c r="AK57" s="122"/>
      <c r="AL57" s="123"/>
      <c r="AM57" s="123"/>
      <c r="AN57" s="123"/>
      <c r="AO57" s="123"/>
      <c r="AP57" s="123"/>
      <c r="AQ57" s="123"/>
      <c r="AR57" s="123"/>
      <c r="AS57" s="123"/>
      <c r="AT57" s="124"/>
    </row>
    <row r="58" spans="2:46" ht="18" customHeight="1">
      <c r="B58" s="116" t="s">
        <v>49</v>
      </c>
      <c r="C58" s="117"/>
      <c r="D58" s="117"/>
      <c r="E58" s="117"/>
      <c r="F58" s="118">
        <f>G52</f>
        <v>0</v>
      </c>
      <c r="G58" s="119"/>
      <c r="H58" s="2"/>
      <c r="I58" s="43">
        <v>3</v>
      </c>
      <c r="J58" s="120" t="s">
        <v>44</v>
      </c>
      <c r="K58" s="121"/>
      <c r="L58" s="44">
        <f>SUMIF($R$13:$R$25,3,$Q$13:$Q$50)+SUMIF($R$29:$R$37,3,$Q$29:$Q$37)+SUMIF($R$41:$R$51,3,$Q$41:$Q$51)</f>
        <v>0</v>
      </c>
      <c r="M58" s="122"/>
      <c r="N58" s="122"/>
      <c r="O58" s="123"/>
      <c r="P58" s="123"/>
      <c r="Q58" s="123"/>
      <c r="R58" s="123"/>
      <c r="S58" s="123"/>
      <c r="T58" s="123"/>
      <c r="U58" s="123"/>
      <c r="V58" s="123"/>
      <c r="W58" s="124"/>
      <c r="Y58" s="116" t="s">
        <v>49</v>
      </c>
      <c r="Z58" s="117"/>
      <c r="AA58" s="117"/>
      <c r="AB58" s="117"/>
      <c r="AC58" s="118">
        <f>AD52</f>
        <v>0</v>
      </c>
      <c r="AD58" s="119"/>
      <c r="AE58" s="2"/>
      <c r="AF58" s="43">
        <v>3</v>
      </c>
      <c r="AG58" s="120" t="s">
        <v>44</v>
      </c>
      <c r="AH58" s="121"/>
      <c r="AI58" s="44">
        <f>SUMIF($R$13:$R$25,3,$Q$13:$Q$50)+SUMIF($R$29:$R$37,3,$Q$29:$Q$37)+SUMIF($R$41:$R$51,3,$Q$41:$Q$51)</f>
        <v>0</v>
      </c>
      <c r="AJ58" s="122"/>
      <c r="AK58" s="122"/>
      <c r="AL58" s="123"/>
      <c r="AM58" s="123"/>
      <c r="AN58" s="123"/>
      <c r="AO58" s="123"/>
      <c r="AP58" s="123"/>
      <c r="AQ58" s="123"/>
      <c r="AR58" s="123"/>
      <c r="AS58" s="123"/>
      <c r="AT58" s="124"/>
    </row>
    <row r="59" spans="2:46" ht="18" customHeight="1">
      <c r="B59" s="125" t="s">
        <v>48</v>
      </c>
      <c r="C59" s="126"/>
      <c r="D59" s="126"/>
      <c r="E59" s="126"/>
      <c r="F59" s="118">
        <f>G38</f>
        <v>0</v>
      </c>
      <c r="G59" s="119"/>
      <c r="H59" s="2"/>
      <c r="I59" s="43">
        <v>4</v>
      </c>
      <c r="J59" s="127" t="s">
        <v>15</v>
      </c>
      <c r="K59" s="128"/>
      <c r="L59" s="44">
        <f>SUMIF($R$13:$R$25,4,$Q$13:$Q$50)+SUMIF($R$29:$R$37,4,$Q$29:$Q$37)+SUMIF($R$41:$R$51,4,$Q$41:$Q$51)</f>
        <v>0</v>
      </c>
      <c r="M59" s="122"/>
      <c r="N59" s="122"/>
      <c r="O59" s="123"/>
      <c r="P59" s="123"/>
      <c r="Q59" s="123"/>
      <c r="R59" s="123"/>
      <c r="S59" s="123"/>
      <c r="T59" s="123"/>
      <c r="U59" s="123"/>
      <c r="V59" s="123"/>
      <c r="W59" s="124"/>
      <c r="Y59" s="125" t="s">
        <v>48</v>
      </c>
      <c r="Z59" s="126"/>
      <c r="AA59" s="126"/>
      <c r="AB59" s="126"/>
      <c r="AC59" s="118">
        <f>AD38</f>
        <v>0</v>
      </c>
      <c r="AD59" s="119"/>
      <c r="AE59" s="2"/>
      <c r="AF59" s="43">
        <v>4</v>
      </c>
      <c r="AG59" s="127" t="s">
        <v>15</v>
      </c>
      <c r="AH59" s="128"/>
      <c r="AI59" s="44">
        <f>SUMIF($R$13:$R$25,4,$Q$13:$Q$50)+SUMIF($R$29:$R$37,4,$Q$29:$Q$37)+SUMIF($R$41:$R$51,4,$Q$41:$Q$51)</f>
        <v>0</v>
      </c>
      <c r="AJ59" s="122"/>
      <c r="AK59" s="122"/>
      <c r="AL59" s="123"/>
      <c r="AM59" s="123"/>
      <c r="AN59" s="123"/>
      <c r="AO59" s="123"/>
      <c r="AP59" s="123"/>
      <c r="AQ59" s="123"/>
      <c r="AR59" s="123"/>
      <c r="AS59" s="123"/>
      <c r="AT59" s="124"/>
    </row>
    <row r="60" spans="2:46" ht="18.75" customHeight="1" thickBot="1">
      <c r="B60" s="110" t="s">
        <v>47</v>
      </c>
      <c r="C60" s="111"/>
      <c r="D60" s="111"/>
      <c r="E60" s="111"/>
      <c r="F60" s="112">
        <f>G26</f>
        <v>3517</v>
      </c>
      <c r="G60" s="113"/>
      <c r="H60" s="66"/>
      <c r="I60" s="254" t="s">
        <v>61</v>
      </c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6"/>
      <c r="Y60" s="110" t="s">
        <v>47</v>
      </c>
      <c r="Z60" s="111"/>
      <c r="AA60" s="111"/>
      <c r="AB60" s="111"/>
      <c r="AC60" s="112">
        <f>AD26</f>
        <v>0</v>
      </c>
      <c r="AD60" s="113"/>
      <c r="AE60" s="66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5"/>
    </row>
    <row r="61" spans="2:46" ht="20.25" customHeight="1">
      <c r="B61" s="246"/>
      <c r="C61" s="246"/>
      <c r="D61" s="246"/>
      <c r="E61" s="246"/>
      <c r="F61" s="247"/>
      <c r="G61" s="247"/>
    </row>
  </sheetData>
  <mergeCells count="354">
    <mergeCell ref="I60:W60"/>
    <mergeCell ref="T32:W32"/>
    <mergeCell ref="T17:W17"/>
    <mergeCell ref="N19:O19"/>
    <mergeCell ref="N20:O20"/>
    <mergeCell ref="N30:O30"/>
    <mergeCell ref="N31:O31"/>
    <mergeCell ref="N43:O43"/>
    <mergeCell ref="N44:O44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6:W26"/>
    <mergeCell ref="B27:W27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8:F28"/>
    <mergeCell ref="N25:O25"/>
    <mergeCell ref="N22:O22"/>
    <mergeCell ref="B26:C26"/>
    <mergeCell ref="N18:O18"/>
    <mergeCell ref="L12:M12"/>
    <mergeCell ref="N12:O12"/>
    <mergeCell ref="L28:M28"/>
    <mergeCell ref="N28:O28"/>
    <mergeCell ref="N40:O40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9:O29"/>
    <mergeCell ref="J10:J11"/>
    <mergeCell ref="K10:K11"/>
    <mergeCell ref="L10:L11"/>
    <mergeCell ref="M10:M11"/>
    <mergeCell ref="N13:O13"/>
    <mergeCell ref="N14:O1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W10:W11"/>
    <mergeCell ref="N52:O52"/>
    <mergeCell ref="N21:O21"/>
    <mergeCell ref="N16:O16"/>
    <mergeCell ref="N15:O15"/>
    <mergeCell ref="N23:O23"/>
    <mergeCell ref="N24:O24"/>
    <mergeCell ref="U2:W2"/>
    <mergeCell ref="U3:W3"/>
    <mergeCell ref="U4:W4"/>
    <mergeCell ref="T41:W41"/>
    <mergeCell ref="T50:W50"/>
    <mergeCell ref="T15:W15"/>
    <mergeCell ref="T16:W16"/>
    <mergeCell ref="T21:W21"/>
    <mergeCell ref="T22:W22"/>
    <mergeCell ref="T25:W25"/>
    <mergeCell ref="T45:W45"/>
    <mergeCell ref="T33:W33"/>
    <mergeCell ref="T42:W42"/>
    <mergeCell ref="T46:W46"/>
    <mergeCell ref="T34:W3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9:W29"/>
    <mergeCell ref="O56:Q56"/>
    <mergeCell ref="O57:Q57"/>
    <mergeCell ref="O58:Q58"/>
    <mergeCell ref="R56:S56"/>
    <mergeCell ref="N26:O26"/>
    <mergeCell ref="N34:O34"/>
    <mergeCell ref="N33:O33"/>
    <mergeCell ref="B53:W53"/>
    <mergeCell ref="T13:W13"/>
    <mergeCell ref="V59:W59"/>
    <mergeCell ref="T10:T11"/>
    <mergeCell ref="I10:I11"/>
    <mergeCell ref="J58:K58"/>
    <mergeCell ref="T51:W5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27:AT27"/>
    <mergeCell ref="Y28:AC28"/>
    <mergeCell ref="AI28:AJ28"/>
    <mergeCell ref="AK28:AL28"/>
    <mergeCell ref="AK29:AL29"/>
    <mergeCell ref="AQ29:AT29"/>
    <mergeCell ref="AK21:AL21"/>
    <mergeCell ref="AQ21:AT21"/>
    <mergeCell ref="AK22:AL22"/>
    <mergeCell ref="AQ22:AT22"/>
    <mergeCell ref="AK25:AL25"/>
    <mergeCell ref="AQ25:AT25"/>
    <mergeCell ref="Y26:Z26"/>
    <mergeCell ref="AK26:AL26"/>
    <mergeCell ref="AQ26:AT26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2015-10-06T15:21:49Z</cp:lastPrinted>
  <dcterms:created xsi:type="dcterms:W3CDTF">2014-06-10T19:48:08Z</dcterms:created>
  <dcterms:modified xsi:type="dcterms:W3CDTF">2015-10-13T14:00:45Z</dcterms:modified>
</cp:coreProperties>
</file>