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J45"/>
  <c r="AI45"/>
  <c r="AK45" s="1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J37"/>
  <c r="AI37"/>
  <c r="AK37" s="1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J29"/>
  <c r="AI29"/>
  <c r="AK29" s="1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J21"/>
  <c r="AI21"/>
  <c r="AK21" s="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J17"/>
  <c r="AI17"/>
  <c r="AK17" s="1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<sst xmlns="http://schemas.openxmlformats.org/spreadsheetml/2006/main" count="131" uniqueCount="71">
  <si>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</si>
  <si>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</si>
  <si>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</si>
  <si>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</si>
  <si>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</si>
  <si>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</si>
  <si>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</si>
  <si>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</si>
  <si>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</si>
  <si>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</si>
  <si>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</si>
  <si>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</si>
  <si>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</si>
  <si>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</si>
  <si>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</si>
  <si>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</si>
  <si>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</si>
  <si>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</si>
  <si>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</si>
  <si>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</si>
  <si>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</si>
  <si>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</si>
  <si>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</si>
  <si>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</si>
  <si>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</si>
  <si>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</si>
  <si>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</si>
  <si>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</si>
  <si>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</si>
  <si>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</si>
  <si>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</si>
  <si>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</si>
  <si>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</si>
  <si>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</si>
  <si>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</si>
  <si>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</si>
  <si>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</si>
  <si>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</si>
  <si>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</si>
  <si>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</si>
  <si>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</si>
  <si>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</si>
  <si>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</si>
  <si>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</si>
  <si>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</si>
  <si>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</si>
  <si>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</si>
  <si>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</si>
  <si>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</si>
  <si>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</si>
  <si>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</si>
  <si>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</si>
  <si>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</si>
  <si>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</si>
  <si>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</si>
  <si>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</si>
  <si>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502-A-BLNK</t>
  </si>
  <si>
    <t>A02071-0034</t>
  </si>
  <si>
    <t>9/1/15 HVD</t>
  </si>
  <si>
    <t>1M 22SEC</t>
  </si>
  <si>
    <t>A</t>
  </si>
  <si>
    <t>N/A</t>
  </si>
  <si>
    <t>HVD</t>
  </si>
  <si>
    <t>WAD</t>
  </si>
  <si>
    <t>BEN W</t>
  </si>
  <si>
    <t>YES</t>
  </si>
  <si>
    <t>DH</t>
  </si>
  <si>
    <t>Make G6 nzl by hand</t>
  </si>
  <si>
    <t>Machine # H3</t>
  </si>
  <si>
    <t>JOB OUT</t>
  </si>
  <si>
    <t>No parts @ mach-AW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</si>
</sst>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2" sqref="B22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60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44">
        <v>382349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 t="s">
        <v>61</v>
      </c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>
        <v>2500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58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8"/>
      <c r="V9" s="188"/>
      <c r="W9" s="189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8"/>
      <c r="AS9" s="188"/>
      <c r="AT9" s="189"/>
    </row>
    <row r="10" spans="2:46" ht="20.25" customHeight="1">
      <c r="B10" s="190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4" t="s">
        <v>7</v>
      </c>
      <c r="I10" s="194" t="s">
        <v>8</v>
      </c>
      <c r="J10" s="194" t="s">
        <v>30</v>
      </c>
      <c r="K10" s="194" t="s">
        <v>9</v>
      </c>
      <c r="L10" s="194" t="s">
        <v>10</v>
      </c>
      <c r="M10" s="194" t="s">
        <v>11</v>
      </c>
      <c r="N10" s="196" t="s">
        <v>17</v>
      </c>
      <c r="O10" s="197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90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4" t="s">
        <v>7</v>
      </c>
      <c r="AF10" s="194" t="s">
        <v>8</v>
      </c>
      <c r="AG10" s="194" t="s">
        <v>30</v>
      </c>
      <c r="AH10" s="194" t="s">
        <v>9</v>
      </c>
      <c r="AI10" s="194" t="s">
        <v>10</v>
      </c>
      <c r="AJ10" s="194" t="s">
        <v>11</v>
      </c>
      <c r="AK10" s="196" t="s">
        <v>17</v>
      </c>
      <c r="AL10" s="197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1"/>
      <c r="C11" s="192"/>
      <c r="D11" s="193"/>
      <c r="E11" s="193"/>
      <c r="F11" s="192"/>
      <c r="G11" s="193"/>
      <c r="H11" s="195"/>
      <c r="I11" s="195"/>
      <c r="J11" s="195"/>
      <c r="K11" s="195"/>
      <c r="L11" s="195"/>
      <c r="M11" s="195"/>
      <c r="N11" s="198"/>
      <c r="O11" s="199"/>
      <c r="P11" s="148"/>
      <c r="Q11" s="148"/>
      <c r="R11" s="148"/>
      <c r="S11" s="148"/>
      <c r="T11" s="148"/>
      <c r="U11" s="150"/>
      <c r="V11" s="152"/>
      <c r="W11" s="154"/>
      <c r="Y11" s="191"/>
      <c r="Z11" s="192"/>
      <c r="AA11" s="193"/>
      <c r="AB11" s="193"/>
      <c r="AC11" s="192"/>
      <c r="AD11" s="193"/>
      <c r="AE11" s="195"/>
      <c r="AF11" s="195"/>
      <c r="AG11" s="195"/>
      <c r="AH11" s="195"/>
      <c r="AI11" s="195"/>
      <c r="AJ11" s="195"/>
      <c r="AK11" s="198"/>
      <c r="AL11" s="199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200" t="s">
        <v>68</v>
      </c>
      <c r="C12" s="201"/>
      <c r="D12" s="201"/>
      <c r="E12" s="201"/>
      <c r="F12" s="202"/>
      <c r="G12" s="41"/>
      <c r="H12" s="3"/>
      <c r="I12" s="3" t="s">
        <v>1</v>
      </c>
      <c r="J12" s="26">
        <v>0</v>
      </c>
      <c r="K12" s="26">
        <f>E$4</f>
        <v>2500</v>
      </c>
      <c r="L12" s="159" t="s">
        <v>52</v>
      </c>
      <c r="M12" s="160"/>
      <c r="N12" s="159" t="s">
        <v>59</v>
      </c>
      <c r="O12" s="161"/>
      <c r="P12" s="64"/>
      <c r="Q12" s="64"/>
      <c r="R12" s="64"/>
      <c r="S12" s="65"/>
      <c r="T12" s="66">
        <v>35</v>
      </c>
      <c r="U12" s="66">
        <v>2</v>
      </c>
      <c r="V12" s="44">
        <f>SUM(F13:F50)</f>
        <v>1</v>
      </c>
      <c r="W12" s="45">
        <f>IF(V12=0,"",U12/V12)</f>
        <v>2</v>
      </c>
      <c r="Y12" s="200" t="s">
        <v>37</v>
      </c>
      <c r="Z12" s="201"/>
      <c r="AA12" s="201"/>
      <c r="AB12" s="201"/>
      <c r="AC12" s="202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42248</v>
      </c>
      <c r="C13" s="28" t="s">
        <v>62</v>
      </c>
      <c r="D13" s="28"/>
      <c r="E13" s="28">
        <v>4</v>
      </c>
      <c r="F13" s="29">
        <v>1</v>
      </c>
      <c r="G13" s="30">
        <v>120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120</v>
      </c>
      <c r="K13" s="6">
        <f>E$4-J13</f>
        <v>2380</v>
      </c>
      <c r="L13" s="7">
        <f t="shared" ref="L13:L50" si="1">IF(G13="",0,$T$12*(I13-F13-Q13))</f>
        <v>140</v>
      </c>
      <c r="M13" s="4">
        <f>G13</f>
        <v>120</v>
      </c>
      <c r="N13" s="89">
        <f>IF(L13=0,"",(M13/L13))</f>
        <v>0.8571428571428571</v>
      </c>
      <c r="O13" s="90"/>
      <c r="P13" s="31"/>
      <c r="Q13" s="28">
        <v>3</v>
      </c>
      <c r="R13" s="28">
        <v>3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>
      <c r="B14" s="27">
        <v>42249</v>
      </c>
      <c r="C14" s="28" t="s">
        <v>63</v>
      </c>
      <c r="D14" s="28"/>
      <c r="E14" s="28">
        <v>7.6</v>
      </c>
      <c r="F14" s="32">
        <v>0</v>
      </c>
      <c r="G14" s="30">
        <v>288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408</v>
      </c>
      <c r="K14" s="6">
        <f>E$4-J14</f>
        <v>2092</v>
      </c>
      <c r="L14" s="7">
        <f t="shared" si="1"/>
        <v>266</v>
      </c>
      <c r="M14" s="4">
        <f t="shared" ref="M14:M50" si="4">G14</f>
        <v>288</v>
      </c>
      <c r="N14" s="89">
        <f t="shared" ref="N14:N50" si="5">IF(L14=0,"",(M14/L14))</f>
        <v>1.0827067669172932</v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>
      <c r="B15" s="27">
        <v>42249</v>
      </c>
      <c r="C15" s="28" t="s">
        <v>64</v>
      </c>
      <c r="D15" s="28"/>
      <c r="E15" s="28">
        <v>7.6</v>
      </c>
      <c r="F15" s="32">
        <v>0</v>
      </c>
      <c r="G15" s="30">
        <v>290</v>
      </c>
      <c r="H15" s="4" t="e">
        <f>IF(G15="","",(IF(#REF!=0,"",(#REF!*G15*#REF!))))</f>
        <v>#REF!</v>
      </c>
      <c r="I15" s="5">
        <f t="shared" si="0"/>
        <v>7.6</v>
      </c>
      <c r="J15" s="6">
        <f>SUM(G$12:G15)</f>
        <v>698</v>
      </c>
      <c r="K15" s="6">
        <f>E$4-J15</f>
        <v>1802</v>
      </c>
      <c r="L15" s="7">
        <f t="shared" si="1"/>
        <v>266</v>
      </c>
      <c r="M15" s="4">
        <f t="shared" si="4"/>
        <v>290</v>
      </c>
      <c r="N15" s="89">
        <f t="shared" si="5"/>
        <v>1.0902255639097744</v>
      </c>
      <c r="O15" s="90"/>
      <c r="P15" s="31"/>
      <c r="Q15" s="46">
        <v>0</v>
      </c>
      <c r="R15" s="46">
        <v>0</v>
      </c>
      <c r="S15" s="46">
        <v>0</v>
      </c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>
      <c r="B16" s="9">
        <v>42250</v>
      </c>
      <c r="C16" s="33" t="s">
        <v>63</v>
      </c>
      <c r="D16" s="48"/>
      <c r="E16" s="48">
        <v>7.6</v>
      </c>
      <c r="F16" s="10">
        <v>0</v>
      </c>
      <c r="G16" s="11">
        <v>298</v>
      </c>
      <c r="H16" s="4" t="e">
        <f>IF(G16="","",(IF(#REF!=0,"",(#REF!*G16*#REF!))))</f>
        <v>#REF!</v>
      </c>
      <c r="I16" s="5">
        <f t="shared" si="0"/>
        <v>7.6</v>
      </c>
      <c r="J16" s="6">
        <f>SUM(G$12:G16)</f>
        <v>996</v>
      </c>
      <c r="K16" s="6">
        <f t="shared" ref="K16:K50" si="8">E$4-J16</f>
        <v>1504</v>
      </c>
      <c r="L16" s="7">
        <f t="shared" si="1"/>
        <v>266</v>
      </c>
      <c r="M16" s="4">
        <f t="shared" si="4"/>
        <v>298</v>
      </c>
      <c r="N16" s="89">
        <f t="shared" ref="N16:N18" si="9">IF(L16=0,"",(M16/L16))</f>
        <v>1.1203007518796992</v>
      </c>
      <c r="O16" s="90"/>
      <c r="P16" s="31"/>
      <c r="Q16" s="46">
        <v>0</v>
      </c>
      <c r="R16" s="46">
        <v>0</v>
      </c>
      <c r="S16" s="46">
        <v>0</v>
      </c>
      <c r="T16" s="175"/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>
      <c r="B17" s="9">
        <v>42250</v>
      </c>
      <c r="C17" s="34" t="s">
        <v>64</v>
      </c>
      <c r="D17" s="48"/>
      <c r="E17" s="48">
        <v>7.6</v>
      </c>
      <c r="F17" s="10">
        <v>0</v>
      </c>
      <c r="G17" s="11">
        <v>300</v>
      </c>
      <c r="H17" s="4" t="e">
        <f>IF(G17="","",(IF(#REF!=0,"",(#REF!*G17*#REF!))))</f>
        <v>#REF!</v>
      </c>
      <c r="I17" s="5">
        <f t="shared" si="0"/>
        <v>7.6</v>
      </c>
      <c r="J17" s="6">
        <f>SUM(G$12:G17)</f>
        <v>1296</v>
      </c>
      <c r="K17" s="6">
        <f t="shared" si="8"/>
        <v>1204</v>
      </c>
      <c r="L17" s="7">
        <f t="shared" si="1"/>
        <v>266</v>
      </c>
      <c r="M17" s="4">
        <f t="shared" si="4"/>
        <v>300</v>
      </c>
      <c r="N17" s="89">
        <f t="shared" si="9"/>
        <v>1.1278195488721805</v>
      </c>
      <c r="O17" s="90"/>
      <c r="P17" s="31"/>
      <c r="Q17" s="46">
        <v>0</v>
      </c>
      <c r="R17" s="46">
        <v>0</v>
      </c>
      <c r="S17" s="46">
        <v>0</v>
      </c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>
      <c r="B18" s="9">
        <v>42251</v>
      </c>
      <c r="C18" s="49" t="s">
        <v>63</v>
      </c>
      <c r="D18" s="48"/>
      <c r="E18" s="48">
        <v>7.6</v>
      </c>
      <c r="F18" s="10">
        <v>0</v>
      </c>
      <c r="G18" s="11">
        <v>293</v>
      </c>
      <c r="H18" s="4" t="e">
        <f>IF(G18="","",(IF(#REF!=0,"",(#REF!*G18*#REF!))))</f>
        <v>#REF!</v>
      </c>
      <c r="I18" s="5">
        <f t="shared" si="0"/>
        <v>7.6</v>
      </c>
      <c r="J18" s="6">
        <f>SUM(G$12:G18)</f>
        <v>1589</v>
      </c>
      <c r="K18" s="6">
        <f t="shared" si="8"/>
        <v>911</v>
      </c>
      <c r="L18" s="7">
        <f t="shared" si="1"/>
        <v>266</v>
      </c>
      <c r="M18" s="4">
        <f t="shared" si="4"/>
        <v>293</v>
      </c>
      <c r="N18" s="89">
        <f t="shared" si="9"/>
        <v>1.1015037593984962</v>
      </c>
      <c r="O18" s="90"/>
      <c r="P18" s="31"/>
      <c r="Q18" s="46">
        <v>0</v>
      </c>
      <c r="R18" s="46">
        <v>0</v>
      </c>
      <c r="S18" s="46">
        <v>0</v>
      </c>
      <c r="T18" s="94" t="s">
        <v>67</v>
      </c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>
        <v>42251</v>
      </c>
      <c r="C19" s="49" t="s">
        <v>64</v>
      </c>
      <c r="D19" s="47"/>
      <c r="E19" s="46">
        <v>7.6</v>
      </c>
      <c r="F19" s="46">
        <v>0</v>
      </c>
      <c r="G19" s="11">
        <v>302</v>
      </c>
      <c r="H19" s="4"/>
      <c r="I19" s="5">
        <f t="shared" si="0"/>
        <v>7.6</v>
      </c>
      <c r="J19" s="6">
        <f>SUM(G$12:G19)</f>
        <v>1891</v>
      </c>
      <c r="K19" s="6">
        <f t="shared" ref="K19:K45" si="11">E$4-J19</f>
        <v>609</v>
      </c>
      <c r="L19" s="7">
        <f t="shared" ref="L19:L45" si="12">IF(G19="",0,$T$12*(I19-F19-Q19))</f>
        <v>266</v>
      </c>
      <c r="M19" s="4">
        <f t="shared" ref="M19:M45" si="13">G19</f>
        <v>302</v>
      </c>
      <c r="N19" s="89">
        <f t="shared" ref="N19" si="14">IF(L19=0,"",(M19/L19))</f>
        <v>1.1353383458646618</v>
      </c>
      <c r="O19" s="90"/>
      <c r="P19" s="31"/>
      <c r="Q19" s="46">
        <v>0</v>
      </c>
      <c r="R19" s="46">
        <v>0</v>
      </c>
      <c r="S19" s="46">
        <v>0</v>
      </c>
      <c r="T19" s="94" t="s">
        <v>67</v>
      </c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>
        <v>42255</v>
      </c>
      <c r="C20" s="49" t="s">
        <v>63</v>
      </c>
      <c r="D20" s="47"/>
      <c r="E20" s="46">
        <v>1.6</v>
      </c>
      <c r="F20" s="10">
        <v>0</v>
      </c>
      <c r="G20" s="11">
        <v>48</v>
      </c>
      <c r="H20" s="4"/>
      <c r="I20" s="5">
        <f t="shared" si="0"/>
        <v>1.6</v>
      </c>
      <c r="J20" s="6">
        <f>SUM(G$12:G20)</f>
        <v>1939</v>
      </c>
      <c r="K20" s="6">
        <f t="shared" si="11"/>
        <v>561</v>
      </c>
      <c r="L20" s="7">
        <f t="shared" si="12"/>
        <v>56</v>
      </c>
      <c r="M20" s="4">
        <f t="shared" si="13"/>
        <v>48</v>
      </c>
      <c r="N20" s="89">
        <f t="shared" ref="N20:N49" si="15">IF(L20=0,"",(M20/L20))</f>
        <v>0.8571428571428571</v>
      </c>
      <c r="O20" s="90"/>
      <c r="P20" s="31"/>
      <c r="Q20" s="46">
        <v>0</v>
      </c>
      <c r="R20" s="46">
        <v>0</v>
      </c>
      <c r="S20" s="46">
        <v>0</v>
      </c>
      <c r="T20" s="207" t="s">
        <v>69</v>
      </c>
      <c r="U20" s="208"/>
      <c r="V20" s="208"/>
      <c r="W20" s="20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1939</v>
      </c>
      <c r="K21" s="6">
        <f t="shared" si="11"/>
        <v>561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 t="s">
        <v>70</v>
      </c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1939</v>
      </c>
      <c r="K22" s="6">
        <f t="shared" si="11"/>
        <v>561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1939</v>
      </c>
      <c r="K23" s="6">
        <f t="shared" si="11"/>
        <v>561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1939</v>
      </c>
      <c r="K24" s="6">
        <f t="shared" si="11"/>
        <v>561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1939</v>
      </c>
      <c r="K25" s="6">
        <f t="shared" si="11"/>
        <v>561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1939</v>
      </c>
      <c r="K26" s="6">
        <f t="shared" si="11"/>
        <v>561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1939</v>
      </c>
      <c r="K27" s="6">
        <f t="shared" si="11"/>
        <v>561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1939</v>
      </c>
      <c r="K28" s="6">
        <f t="shared" si="11"/>
        <v>561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1939</v>
      </c>
      <c r="K29" s="6">
        <f t="shared" si="11"/>
        <v>561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1939</v>
      </c>
      <c r="K30" s="6">
        <f t="shared" si="11"/>
        <v>561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1939</v>
      </c>
      <c r="K31" s="6">
        <f t="shared" si="11"/>
        <v>561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1939</v>
      </c>
      <c r="K32" s="6">
        <f t="shared" si="11"/>
        <v>561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1939</v>
      </c>
      <c r="K33" s="6">
        <f t="shared" si="11"/>
        <v>561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1939</v>
      </c>
      <c r="K34" s="6">
        <f t="shared" si="11"/>
        <v>561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1939</v>
      </c>
      <c r="K35" s="6">
        <f t="shared" ref="K35:K41" si="17">E$4-J35</f>
        <v>561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1939</v>
      </c>
      <c r="K36" s="6">
        <f t="shared" si="17"/>
        <v>561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1939</v>
      </c>
      <c r="K37" s="6">
        <f t="shared" si="17"/>
        <v>561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1939</v>
      </c>
      <c r="K38" s="6">
        <f t="shared" si="17"/>
        <v>561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1939</v>
      </c>
      <c r="K39" s="6">
        <f t="shared" si="17"/>
        <v>561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1939</v>
      </c>
      <c r="K40" s="6">
        <f t="shared" si="17"/>
        <v>561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1939</v>
      </c>
      <c r="K41" s="6">
        <f t="shared" si="17"/>
        <v>561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1939</v>
      </c>
      <c r="K42" s="6">
        <f t="shared" si="11"/>
        <v>561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1939</v>
      </c>
      <c r="K43" s="6">
        <f t="shared" si="11"/>
        <v>561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1939</v>
      </c>
      <c r="K44" s="6">
        <f t="shared" si="11"/>
        <v>561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1939</v>
      </c>
      <c r="K45" s="6">
        <f t="shared" si="11"/>
        <v>561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1939</v>
      </c>
      <c r="K46" s="6">
        <f t="shared" ref="K46:K49" si="23">E$4-J46</f>
        <v>561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1939</v>
      </c>
      <c r="K47" s="6">
        <f t="shared" si="23"/>
        <v>561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1939</v>
      </c>
      <c r="K48" s="6">
        <f t="shared" si="23"/>
        <v>561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1939</v>
      </c>
      <c r="K49" s="6">
        <f t="shared" si="23"/>
        <v>561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1939</v>
      </c>
      <c r="K50" s="6">
        <f t="shared" si="8"/>
        <v>561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51.2</v>
      </c>
      <c r="F51" s="56">
        <f>SUM(F13:F50)</f>
        <v>1</v>
      </c>
      <c r="G51" s="56">
        <f>SUM(G13:G50)</f>
        <v>1939</v>
      </c>
      <c r="H51" s="57"/>
      <c r="I51" s="56">
        <f>SUM(I13:I50)</f>
        <v>55.2</v>
      </c>
      <c r="J51" s="58">
        <f>J50</f>
        <v>1939</v>
      </c>
      <c r="K51" s="58">
        <f>K50</f>
        <v>561</v>
      </c>
      <c r="L51" s="59">
        <f>SUM(L13:L50)</f>
        <v>1792</v>
      </c>
      <c r="M51" s="57">
        <f>SUM(M13:M50)</f>
        <v>1939</v>
      </c>
      <c r="N51" s="203">
        <f>IF(L51&lt;&gt;0,SUM(M51/L51),"")</f>
        <v>1.08203125</v>
      </c>
      <c r="O51" s="204"/>
      <c r="P51" s="60"/>
      <c r="Q51" s="56">
        <f>SUM(Q13:Q50)</f>
        <v>3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3" t="str">
        <f>IF(AI51&lt;&gt;0,SUM(AJ51/AI51),"")</f>
        <v/>
      </c>
      <c r="AL51" s="204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6" t="s">
        <v>39</v>
      </c>
      <c r="C54" s="187"/>
      <c r="D54" s="187"/>
      <c r="E54" s="187"/>
      <c r="F54" s="187"/>
      <c r="G54" s="187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6" t="s">
        <v>39</v>
      </c>
      <c r="Z54" s="187"/>
      <c r="AA54" s="187"/>
      <c r="AB54" s="187"/>
      <c r="AC54" s="187"/>
      <c r="AD54" s="187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 t="s">
        <v>41</v>
      </c>
      <c r="G55" s="119"/>
      <c r="H55" s="2"/>
      <c r="I55" s="39">
        <v>1</v>
      </c>
      <c r="J55" s="185" t="s">
        <v>42</v>
      </c>
      <c r="K55" s="113"/>
      <c r="L55" s="40">
        <f>SUMIF($R$13:$R$50,1,$Q$13:$Q$50)</f>
        <v>0</v>
      </c>
      <c r="M55" s="122">
        <v>42248</v>
      </c>
      <c r="N55" s="119"/>
      <c r="O55" s="183">
        <v>0.45833333333333331</v>
      </c>
      <c r="P55" s="116"/>
      <c r="Q55" s="116"/>
      <c r="R55" s="184" t="s">
        <v>65</v>
      </c>
      <c r="S55" s="116"/>
      <c r="T55" s="184" t="s">
        <v>66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5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3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3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1939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05"/>
      <c r="AR59" s="205"/>
      <c r="AS59" s="205"/>
      <c r="AT59" s="206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2015-09-09T12:25:36Z</dcterms:modified>
</cp:coreProperties>
</file>