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J43"/>
  <c r="AI43"/>
  <c r="AK43" s="1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J35"/>
  <c r="AI35"/>
  <c r="AK35" s="1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J27"/>
  <c r="AI27"/>
  <c r="AK27" s="1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J19"/>
  <c r="AI19"/>
  <c r="AK19" s="1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J13"/>
  <c r="AI13"/>
  <c r="AK13" s="1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<sst xmlns="http://schemas.openxmlformats.org/spreadsheetml/2006/main" count="118" uniqueCount="65">
  <si>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</si>
  <si>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</si>
  <si>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</si>
  <si>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</si>
  <si>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</si>
  <si>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</si>
  <si>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</si>
  <si>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</si>
  <si>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</si>
  <si>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</si>
  <si>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</si>
  <si>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</si>
  <si>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</si>
  <si>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</si>
  <si>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</si>
  <si>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</si>
  <si>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</si>
  <si>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</si>
  <si>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</si>
  <si>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</si>
  <si>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</si>
  <si>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</si>
  <si>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</si>
  <si>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</si>
  <si>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</si>
  <si>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</si>
  <si>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</si>
  <si>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</si>
  <si>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</si>
  <si>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</si>
  <si>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</si>
  <si>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</si>
  <si>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</si>
  <si>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</si>
  <si>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</si>
  <si>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</si>
  <si>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</si>
  <si>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</si>
  <si>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</si>
  <si>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</si>
  <si>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</si>
  <si>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</si>
  <si>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</si>
  <si>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</si>
  <si>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</si>
  <si>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</si>
  <si>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</si>
  <si>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</si>
  <si>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</si>
  <si>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</si>
  <si>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</si>
  <si>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</si>
  <si>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</si>
  <si>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</si>
  <si>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</si>
  <si>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</si>
  <si>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Machine # C2</t>
  </si>
  <si>
    <t>JB</t>
  </si>
  <si>
    <t>JOB OUT</t>
  </si>
  <si>
    <t>A</t>
  </si>
  <si>
    <t>N/A</t>
  </si>
  <si>
    <t>1M 7SEC</t>
  </si>
  <si>
    <t>YES</t>
  </si>
  <si>
    <t>DH</t>
  </si>
  <si>
    <t>A02001-0028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</si>
</sst>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\7\-\4\-\4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6" fontId="3" fillId="0" borderId="9" xfId="0" applyNumberFormat="1" applyFont="1" applyBorder="1" applyAlignment="1">
      <alignment horizontal="center" vertical="center" wrapText="1"/>
    </xf>
    <xf numFmtId="166" fontId="3" fillId="0" borderId="11" xfId="0" applyNumberFormat="1" applyFont="1" applyBorder="1" applyAlignment="1">
      <alignment horizontal="center" vertical="center" wrapText="1"/>
    </xf>
    <xf numFmtId="166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>
      <c r="B2" s="126" t="s">
        <v>24</v>
      </c>
      <c r="C2" s="127"/>
      <c r="D2" s="51"/>
      <c r="E2" s="128">
        <v>38172</v>
      </c>
      <c r="F2" s="129"/>
      <c r="G2" s="130"/>
      <c r="H2" s="22"/>
      <c r="I2" s="2"/>
      <c r="J2" s="124" t="s">
        <v>0</v>
      </c>
      <c r="K2" s="125"/>
      <c r="L2" s="54" t="s">
        <v>59</v>
      </c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>
      <c r="B3" s="126" t="s">
        <v>22</v>
      </c>
      <c r="C3" s="127"/>
      <c r="D3" s="50"/>
      <c r="E3" s="144">
        <v>384401</v>
      </c>
      <c r="F3" s="145"/>
      <c r="G3" s="146"/>
      <c r="H3" s="22"/>
      <c r="I3" s="23"/>
      <c r="J3" s="124" t="s">
        <v>25</v>
      </c>
      <c r="K3" s="125"/>
      <c r="L3" s="124" t="s">
        <v>64</v>
      </c>
      <c r="M3" s="127"/>
      <c r="N3" s="127"/>
      <c r="O3" s="125"/>
      <c r="P3" s="22"/>
      <c r="Q3" s="22"/>
      <c r="R3" s="137"/>
      <c r="S3" s="138"/>
      <c r="T3" s="139"/>
      <c r="U3" s="124" t="s">
        <v>60</v>
      </c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>
      <c r="B4" s="143" t="s">
        <v>23</v>
      </c>
      <c r="C4" s="136"/>
      <c r="D4" s="50"/>
      <c r="E4" s="134">
        <v>1000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/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8"/>
      <c r="V9" s="188"/>
      <c r="W9" s="189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8"/>
      <c r="AS9" s="188"/>
      <c r="AT9" s="189"/>
    </row>
    <row r="10" spans="2:46" ht="20.25" customHeight="1">
      <c r="B10" s="190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4" t="s">
        <v>7</v>
      </c>
      <c r="I10" s="194" t="s">
        <v>8</v>
      </c>
      <c r="J10" s="194" t="s">
        <v>30</v>
      </c>
      <c r="K10" s="194" t="s">
        <v>9</v>
      </c>
      <c r="L10" s="194" t="s">
        <v>10</v>
      </c>
      <c r="M10" s="194" t="s">
        <v>11</v>
      </c>
      <c r="N10" s="196" t="s">
        <v>17</v>
      </c>
      <c r="O10" s="197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90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4" t="s">
        <v>7</v>
      </c>
      <c r="AF10" s="194" t="s">
        <v>8</v>
      </c>
      <c r="AG10" s="194" t="s">
        <v>30</v>
      </c>
      <c r="AH10" s="194" t="s">
        <v>9</v>
      </c>
      <c r="AI10" s="194" t="s">
        <v>10</v>
      </c>
      <c r="AJ10" s="194" t="s">
        <v>11</v>
      </c>
      <c r="AK10" s="196" t="s">
        <v>17</v>
      </c>
      <c r="AL10" s="197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>
      <c r="B11" s="191"/>
      <c r="C11" s="192"/>
      <c r="D11" s="193"/>
      <c r="E11" s="193"/>
      <c r="F11" s="192"/>
      <c r="G11" s="193"/>
      <c r="H11" s="195"/>
      <c r="I11" s="195"/>
      <c r="J11" s="195"/>
      <c r="K11" s="195"/>
      <c r="L11" s="195"/>
      <c r="M11" s="195"/>
      <c r="N11" s="198"/>
      <c r="O11" s="199"/>
      <c r="P11" s="148"/>
      <c r="Q11" s="148"/>
      <c r="R11" s="148"/>
      <c r="S11" s="148"/>
      <c r="T11" s="148"/>
      <c r="U11" s="150"/>
      <c r="V11" s="152"/>
      <c r="W11" s="154"/>
      <c r="Y11" s="191"/>
      <c r="Z11" s="192"/>
      <c r="AA11" s="193"/>
      <c r="AB11" s="193"/>
      <c r="AC11" s="192"/>
      <c r="AD11" s="193"/>
      <c r="AE11" s="195"/>
      <c r="AF11" s="195"/>
      <c r="AG11" s="195"/>
      <c r="AH11" s="195"/>
      <c r="AI11" s="195"/>
      <c r="AJ11" s="195"/>
      <c r="AK11" s="198"/>
      <c r="AL11" s="199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>
      <c r="B12" s="200" t="s">
        <v>56</v>
      </c>
      <c r="C12" s="201"/>
      <c r="D12" s="201"/>
      <c r="E12" s="201"/>
      <c r="F12" s="202"/>
      <c r="G12" s="41"/>
      <c r="H12" s="3"/>
      <c r="I12" s="3" t="s">
        <v>1</v>
      </c>
      <c r="J12" s="26">
        <v>0</v>
      </c>
      <c r="K12" s="26">
        <f>E$4</f>
        <v>1000</v>
      </c>
      <c r="L12" s="159" t="s">
        <v>52</v>
      </c>
      <c r="M12" s="160"/>
      <c r="N12" s="159" t="s">
        <v>61</v>
      </c>
      <c r="O12" s="161"/>
      <c r="P12" s="64"/>
      <c r="Q12" s="64"/>
      <c r="R12" s="64"/>
      <c r="S12" s="65"/>
      <c r="T12" s="66">
        <v>43</v>
      </c>
      <c r="U12" s="66"/>
      <c r="V12" s="44">
        <f>SUM(F13:F50)</f>
        <v>2</v>
      </c>
      <c r="W12" s="45">
        <f>IF(V12=0,"",U12/V12)</f>
        <v>0</v>
      </c>
      <c r="Y12" s="200" t="s">
        <v>37</v>
      </c>
      <c r="Z12" s="201"/>
      <c r="AA12" s="201"/>
      <c r="AB12" s="201"/>
      <c r="AC12" s="202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42270</v>
      </c>
      <c r="C13" s="28" t="s">
        <v>57</v>
      </c>
      <c r="D13" s="28"/>
      <c r="E13" s="28">
        <v>4</v>
      </c>
      <c r="F13" s="29">
        <v>2</v>
      </c>
      <c r="G13" s="30">
        <v>258</v>
      </c>
      <c r="H13" s="4" t="e">
        <f>IF(G13="","",(IF(#REF!=0,"",(#REF!*G13*#REF!))))</f>
        <v>#REF!</v>
      </c>
      <c r="I13" s="5">
        <f t="shared" ref="I13:I50" si="0">IF(G13="","",(SUM(E13+F13+Q13)))</f>
        <v>6</v>
      </c>
      <c r="J13" s="6">
        <f>SUM(G$12:G13)</f>
        <v>258</v>
      </c>
      <c r="K13" s="6">
        <f>E$4-J13</f>
        <v>742</v>
      </c>
      <c r="L13" s="7">
        <f t="shared" ref="L13:L50" si="1">IF(G13="",0,$T$12*(I13-F13-Q13))</f>
        <v>172</v>
      </c>
      <c r="M13" s="4">
        <f>G13</f>
        <v>258</v>
      </c>
      <c r="N13" s="89">
        <f>IF(L13=0,"",(M13/L13))</f>
        <v>1.5</v>
      </c>
      <c r="O13" s="90"/>
      <c r="P13" s="31"/>
      <c r="Q13" s="28">
        <v>0</v>
      </c>
      <c r="R13" s="28">
        <v>0</v>
      </c>
      <c r="S13" s="28">
        <v>3</v>
      </c>
      <c r="T13" s="175">
        <v>11</v>
      </c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80"/>
      <c r="AR13" s="181"/>
      <c r="AS13" s="181"/>
      <c r="AT13" s="182"/>
    </row>
    <row r="14" spans="2:46" ht="15" customHeight="1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258</v>
      </c>
      <c r="K14" s="6">
        <f>E$4-J14</f>
        <v>742</v>
      </c>
      <c r="L14" s="7">
        <f t="shared" si="1"/>
        <v>0</v>
      </c>
      <c r="M14" s="4">
        <f t="shared" ref="M14:M50" si="4">G14</f>
        <v>0</v>
      </c>
      <c r="N14" s="89" t="str">
        <f t="shared" ref="N14:N50" si="5">IF(L14=0,"",(M14/L14))</f>
        <v/>
      </c>
      <c r="O14" s="90"/>
      <c r="P14" s="31"/>
      <c r="Q14" s="28"/>
      <c r="R14" s="28"/>
      <c r="S14" s="28"/>
      <c r="T14" s="175" t="s">
        <v>58</v>
      </c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80"/>
      <c r="AR14" s="181"/>
      <c r="AS14" s="181"/>
      <c r="AT14" s="182"/>
    </row>
    <row r="15" spans="2:46" ht="15" customHeight="1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258</v>
      </c>
      <c r="K15" s="6">
        <f>E$4-J15</f>
        <v>742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75"/>
      <c r="U15" s="176"/>
      <c r="V15" s="176"/>
      <c r="W15" s="177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5"/>
      <c r="AR15" s="176"/>
      <c r="AS15" s="176"/>
      <c r="AT15" s="177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258</v>
      </c>
      <c r="K16" s="6">
        <f t="shared" ref="K16:K50" si="8">E$4-J16</f>
        <v>742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80"/>
      <c r="U16" s="181"/>
      <c r="V16" s="181"/>
      <c r="W16" s="182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80"/>
      <c r="AR16" s="181"/>
      <c r="AS16" s="181"/>
      <c r="AT16" s="182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258</v>
      </c>
      <c r="K17" s="6">
        <f t="shared" si="8"/>
        <v>742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80"/>
      <c r="U17" s="181"/>
      <c r="V17" s="181"/>
      <c r="W17" s="182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80"/>
      <c r="AR17" s="181"/>
      <c r="AS17" s="181"/>
      <c r="AT17" s="182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258</v>
      </c>
      <c r="K18" s="6">
        <f t="shared" si="8"/>
        <v>742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258</v>
      </c>
      <c r="K19" s="6">
        <f t="shared" ref="K19:K45" si="11">E$4-J19</f>
        <v>742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258</v>
      </c>
      <c r="K20" s="6">
        <f t="shared" si="11"/>
        <v>742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258</v>
      </c>
      <c r="K21" s="6">
        <f t="shared" si="11"/>
        <v>742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258</v>
      </c>
      <c r="K22" s="6">
        <f t="shared" si="11"/>
        <v>742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258</v>
      </c>
      <c r="K23" s="6">
        <f t="shared" si="11"/>
        <v>742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258</v>
      </c>
      <c r="K24" s="6">
        <f t="shared" si="11"/>
        <v>742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258</v>
      </c>
      <c r="K25" s="6">
        <f t="shared" si="11"/>
        <v>742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258</v>
      </c>
      <c r="K26" s="6">
        <f t="shared" si="11"/>
        <v>742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258</v>
      </c>
      <c r="K27" s="6">
        <f t="shared" si="11"/>
        <v>742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258</v>
      </c>
      <c r="K28" s="6">
        <f t="shared" si="11"/>
        <v>742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258</v>
      </c>
      <c r="K29" s="6">
        <f t="shared" si="11"/>
        <v>742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258</v>
      </c>
      <c r="K30" s="6">
        <f t="shared" si="11"/>
        <v>742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258</v>
      </c>
      <c r="K31" s="6">
        <f t="shared" si="11"/>
        <v>742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258</v>
      </c>
      <c r="K32" s="6">
        <f t="shared" si="11"/>
        <v>742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258</v>
      </c>
      <c r="K33" s="6">
        <f t="shared" si="11"/>
        <v>742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258</v>
      </c>
      <c r="K34" s="6">
        <f t="shared" si="11"/>
        <v>742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258</v>
      </c>
      <c r="K35" s="6">
        <f t="shared" ref="K35:K41" si="17">E$4-J35</f>
        <v>742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258</v>
      </c>
      <c r="K36" s="6">
        <f t="shared" si="17"/>
        <v>742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258</v>
      </c>
      <c r="K37" s="6">
        <f t="shared" si="17"/>
        <v>742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258</v>
      </c>
      <c r="K38" s="6">
        <f t="shared" si="17"/>
        <v>742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258</v>
      </c>
      <c r="K39" s="6">
        <f t="shared" si="17"/>
        <v>742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258</v>
      </c>
      <c r="K40" s="6">
        <f t="shared" si="17"/>
        <v>742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258</v>
      </c>
      <c r="K41" s="6">
        <f t="shared" si="17"/>
        <v>742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258</v>
      </c>
      <c r="K42" s="6">
        <f t="shared" si="11"/>
        <v>742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258</v>
      </c>
      <c r="K43" s="6">
        <f t="shared" si="11"/>
        <v>742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258</v>
      </c>
      <c r="K44" s="6">
        <f t="shared" si="11"/>
        <v>742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258</v>
      </c>
      <c r="K45" s="6">
        <f t="shared" si="11"/>
        <v>742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258</v>
      </c>
      <c r="K46" s="6">
        <f t="shared" ref="K46:K49" si="23">E$4-J46</f>
        <v>742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258</v>
      </c>
      <c r="K47" s="6">
        <f t="shared" si="23"/>
        <v>742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258</v>
      </c>
      <c r="K48" s="6">
        <f t="shared" si="23"/>
        <v>742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258</v>
      </c>
      <c r="K49" s="6">
        <f t="shared" si="23"/>
        <v>742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258</v>
      </c>
      <c r="K50" s="6">
        <f t="shared" si="8"/>
        <v>742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5" t="s">
        <v>20</v>
      </c>
      <c r="C51" s="106"/>
      <c r="D51" s="43"/>
      <c r="E51" s="56">
        <f>SUM(E13:E50)</f>
        <v>4</v>
      </c>
      <c r="F51" s="56">
        <f>SUM(F13:F50)</f>
        <v>2</v>
      </c>
      <c r="G51" s="56">
        <f>SUM(G13:G50)</f>
        <v>258</v>
      </c>
      <c r="H51" s="57"/>
      <c r="I51" s="56">
        <f>SUM(I13:I50)</f>
        <v>6</v>
      </c>
      <c r="J51" s="58">
        <f>J50</f>
        <v>258</v>
      </c>
      <c r="K51" s="58">
        <f>K50</f>
        <v>742</v>
      </c>
      <c r="L51" s="59">
        <f>SUM(L13:L50)</f>
        <v>172</v>
      </c>
      <c r="M51" s="57">
        <f>SUM(M13:M50)</f>
        <v>258</v>
      </c>
      <c r="N51" s="203">
        <f>IF(L51&lt;&gt;0,SUM(M51/L51),"")</f>
        <v>1.5</v>
      </c>
      <c r="O51" s="204"/>
      <c r="P51" s="60"/>
      <c r="Q51" s="56">
        <f>SUM(Q13:Q50)</f>
        <v>0</v>
      </c>
      <c r="R51" s="59"/>
      <c r="S51" s="59">
        <f>SUM(S13:S50)</f>
        <v>3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3" t="str">
        <f>IF(AI51&lt;&gt;0,SUM(AJ51/AI51),"")</f>
        <v/>
      </c>
      <c r="AL51" s="204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>
      <c r="B54" s="186" t="s">
        <v>39</v>
      </c>
      <c r="C54" s="187"/>
      <c r="D54" s="187"/>
      <c r="E54" s="187"/>
      <c r="F54" s="187"/>
      <c r="G54" s="187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6" t="s">
        <v>39</v>
      </c>
      <c r="Z54" s="187"/>
      <c r="AA54" s="187"/>
      <c r="AB54" s="187"/>
      <c r="AC54" s="187"/>
      <c r="AD54" s="187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>
      <c r="B55" s="97" t="s">
        <v>40</v>
      </c>
      <c r="C55" s="98"/>
      <c r="D55" s="98"/>
      <c r="E55" s="98"/>
      <c r="F55" s="118">
        <v>259</v>
      </c>
      <c r="G55" s="119"/>
      <c r="H55" s="2"/>
      <c r="I55" s="39">
        <v>1</v>
      </c>
      <c r="J55" s="185" t="s">
        <v>42</v>
      </c>
      <c r="K55" s="113"/>
      <c r="L55" s="40">
        <f>SUMIF($R$13:$R$50,1,$Q$13:$Q$50)</f>
        <v>0</v>
      </c>
      <c r="M55" s="122">
        <v>42270</v>
      </c>
      <c r="N55" s="119"/>
      <c r="O55" s="183">
        <v>0.45833333333333331</v>
      </c>
      <c r="P55" s="116"/>
      <c r="Q55" s="116"/>
      <c r="R55" s="184" t="s">
        <v>62</v>
      </c>
      <c r="S55" s="116"/>
      <c r="T55" s="184" t="s">
        <v>63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5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>
      <c r="B56" s="97" t="s">
        <v>43</v>
      </c>
      <c r="C56" s="98"/>
      <c r="D56" s="98"/>
      <c r="E56" s="98"/>
      <c r="F56" s="118">
        <f>SUM(S23+S37+S51)</f>
        <v>3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>
      <c r="B59" s="168" t="s">
        <v>47</v>
      </c>
      <c r="C59" s="169"/>
      <c r="D59" s="169"/>
      <c r="E59" s="169"/>
      <c r="F59" s="170">
        <f>J51</f>
        <v>258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05"/>
      <c r="AR59" s="205"/>
      <c r="AS59" s="205"/>
      <c r="AT59" s="206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2015-09-28T16:58:14Z</dcterms:modified>
</cp:coreProperties>
</file>