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<sst xmlns="http://schemas.openxmlformats.org/spreadsheetml/2006/main" count="128" uniqueCount="69">
  <si>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</si>
  <si>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</si>
  <si>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</si>
  <si>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</si>
  <si>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</si>
  <si>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</si>
  <si>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</si>
  <si>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</si>
  <si>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</si>
  <si>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</si>
  <si>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</si>
  <si>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</si>
  <si>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</si>
  <si>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</si>
  <si>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</si>
  <si>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</si>
  <si>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</si>
  <si>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</si>
  <si>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</si>
  <si>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</si>
  <si>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</si>
  <si>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</si>
  <si>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</si>
  <si>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</si>
  <si>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</si>
  <si>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</si>
  <si>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</si>
  <si>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</si>
  <si>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</si>
  <si>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</si>
  <si>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</si>
  <si>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</si>
  <si>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</si>
  <si>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</si>
  <si>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</si>
  <si>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</si>
  <si>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</si>
  <si>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</si>
  <si>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</si>
  <si>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</si>
  <si>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</si>
  <si>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</si>
  <si>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</si>
  <si>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</si>
  <si>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</si>
  <si>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</si>
  <si>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</si>
  <si>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</si>
  <si>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</si>
  <si>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</si>
  <si>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</si>
  <si>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</si>
  <si>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</si>
  <si>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</si>
  <si>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</si>
  <si>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</si>
  <si>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705-A-BLNK</t>
  </si>
  <si>
    <t>A02071-0052</t>
  </si>
  <si>
    <t>Machine #  H1</t>
  </si>
  <si>
    <t>NEED TOP HOLE</t>
  </si>
  <si>
    <t>HVD</t>
  </si>
  <si>
    <t>WAD</t>
  </si>
  <si>
    <t>B</t>
  </si>
  <si>
    <t>187390.15.1</t>
  </si>
  <si>
    <t>CYCLE 2M 30S          S/U 1HR</t>
  </si>
  <si>
    <t>Chckng brzng parts</t>
  </si>
  <si>
    <t>2M 30SEC</t>
  </si>
  <si>
    <t>JOB OUT</t>
  </si>
  <si>
    <t>No parts @mach 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</si>
</sst>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3" sqref="B23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62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381441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 t="s">
        <v>63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1000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2" t="s">
        <v>53</v>
      </c>
      <c r="S7" s="203"/>
      <c r="T7" s="203"/>
      <c r="U7" s="203"/>
      <c r="V7" s="203"/>
      <c r="W7" s="204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2" t="s">
        <v>53</v>
      </c>
      <c r="AP7" s="203"/>
      <c r="AQ7" s="203"/>
      <c r="AR7" s="203"/>
      <c r="AS7" s="203"/>
      <c r="AT7" s="204"/>
    </row>
    <row r="8" spans="2:46" ht="16.5" customHeight="1">
      <c r="B8" s="155" t="s">
        <v>59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5" t="s">
        <v>64</v>
      </c>
      <c r="S8" s="206"/>
      <c r="T8" s="206"/>
      <c r="U8" s="206"/>
      <c r="V8" s="206"/>
      <c r="W8" s="207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5"/>
      <c r="AP8" s="206"/>
      <c r="AQ8" s="206"/>
      <c r="AR8" s="206"/>
      <c r="AS8" s="206"/>
      <c r="AT8" s="207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1000</v>
      </c>
      <c r="L12" s="145" t="s">
        <v>52</v>
      </c>
      <c r="M12" s="146"/>
      <c r="N12" s="145" t="s">
        <v>66</v>
      </c>
      <c r="O12" s="147"/>
      <c r="P12" s="64"/>
      <c r="Q12" s="64"/>
      <c r="R12" s="64"/>
      <c r="S12" s="65"/>
      <c r="T12" s="66">
        <v>19</v>
      </c>
      <c r="U12" s="66">
        <v>1</v>
      </c>
      <c r="V12" s="44">
        <f>SUM(F13:F50)</f>
        <v>1</v>
      </c>
      <c r="W12" s="45">
        <f>IF(V12=0,"",U12/V12)</f>
        <v>1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42240</v>
      </c>
      <c r="C13" s="28" t="s">
        <v>60</v>
      </c>
      <c r="D13" s="28"/>
      <c r="E13" s="28">
        <v>1</v>
      </c>
      <c r="F13" s="29">
        <v>1</v>
      </c>
      <c r="G13" s="30">
        <v>40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40</v>
      </c>
      <c r="K13" s="6">
        <f>E$4-J13</f>
        <v>960</v>
      </c>
      <c r="L13" s="7">
        <f t="shared" ref="L13:L50" si="1">IF(G13="",0,$T$12*(I13-F13-Q13))</f>
        <v>19</v>
      </c>
      <c r="M13" s="4">
        <f>G13</f>
        <v>40</v>
      </c>
      <c r="N13" s="103">
        <f>IF(L13=0,"",(M13/L13))</f>
        <v>2.1052631578947367</v>
      </c>
      <c r="O13" s="104"/>
      <c r="P13" s="31"/>
      <c r="Q13" s="28">
        <v>7</v>
      </c>
      <c r="R13" s="28">
        <v>4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42241</v>
      </c>
      <c r="C14" s="28" t="s">
        <v>61</v>
      </c>
      <c r="D14" s="28"/>
      <c r="E14" s="28">
        <v>7.6</v>
      </c>
      <c r="F14" s="32">
        <v>0</v>
      </c>
      <c r="G14" s="30">
        <v>200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240</v>
      </c>
      <c r="K14" s="6">
        <f>E$4-J14</f>
        <v>760</v>
      </c>
      <c r="L14" s="7">
        <f t="shared" si="1"/>
        <v>144.4</v>
      </c>
      <c r="M14" s="4">
        <f t="shared" ref="M14:M50" si="4">G14</f>
        <v>200</v>
      </c>
      <c r="N14" s="103">
        <f t="shared" ref="N14:N50" si="5">IF(L14=0,"",(M14/L14))</f>
        <v>1.3850415512465373</v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42241</v>
      </c>
      <c r="C15" s="28" t="s">
        <v>60</v>
      </c>
      <c r="D15" s="28"/>
      <c r="E15" s="28">
        <v>1</v>
      </c>
      <c r="F15" s="32">
        <v>0</v>
      </c>
      <c r="G15" s="30">
        <v>36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276</v>
      </c>
      <c r="K15" s="6">
        <f>E$4-J15</f>
        <v>724</v>
      </c>
      <c r="L15" s="7">
        <f t="shared" si="1"/>
        <v>19</v>
      </c>
      <c r="M15" s="4">
        <f t="shared" si="4"/>
        <v>36</v>
      </c>
      <c r="N15" s="103">
        <f t="shared" si="5"/>
        <v>1.8947368421052631</v>
      </c>
      <c r="O15" s="104"/>
      <c r="P15" s="31"/>
      <c r="Q15" s="46">
        <v>1</v>
      </c>
      <c r="R15" s="46">
        <v>2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>
        <v>42242</v>
      </c>
      <c r="C16" s="33" t="s">
        <v>61</v>
      </c>
      <c r="D16" s="48"/>
      <c r="E16" s="48">
        <v>7.6</v>
      </c>
      <c r="F16" s="10">
        <v>0</v>
      </c>
      <c r="G16" s="11">
        <v>206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482</v>
      </c>
      <c r="K16" s="6">
        <f t="shared" ref="K16:K50" si="8">E$4-J16</f>
        <v>518</v>
      </c>
      <c r="L16" s="7">
        <f t="shared" si="1"/>
        <v>144.4</v>
      </c>
      <c r="M16" s="4">
        <f t="shared" si="4"/>
        <v>206</v>
      </c>
      <c r="N16" s="103">
        <f t="shared" ref="N16:N18" si="9">IF(L16=0,"",(M16/L16))</f>
        <v>1.4265927977839334</v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>
        <v>42242</v>
      </c>
      <c r="C17" s="34" t="s">
        <v>60</v>
      </c>
      <c r="D17" s="48"/>
      <c r="E17" s="48">
        <v>2</v>
      </c>
      <c r="F17" s="10">
        <v>0</v>
      </c>
      <c r="G17" s="11">
        <v>56</v>
      </c>
      <c r="H17" s="4" t="e">
        <f>IF(G17="","",(IF(#REF!=0,"",(#REF!*G17*#REF!))))</f>
        <v>#REF!</v>
      </c>
      <c r="I17" s="5">
        <f t="shared" si="0"/>
        <v>2</v>
      </c>
      <c r="J17" s="6">
        <f>SUM(G$12:G17)</f>
        <v>538</v>
      </c>
      <c r="K17" s="6">
        <f t="shared" si="8"/>
        <v>462</v>
      </c>
      <c r="L17" s="7">
        <f t="shared" si="1"/>
        <v>38</v>
      </c>
      <c r="M17" s="4">
        <f t="shared" si="4"/>
        <v>56</v>
      </c>
      <c r="N17" s="103">
        <f t="shared" si="9"/>
        <v>1.4736842105263157</v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>
        <v>42243</v>
      </c>
      <c r="C18" s="49" t="s">
        <v>61</v>
      </c>
      <c r="D18" s="48"/>
      <c r="E18" s="48">
        <v>7.6</v>
      </c>
      <c r="F18" s="10">
        <v>0</v>
      </c>
      <c r="G18" s="11">
        <v>209</v>
      </c>
      <c r="H18" s="4" t="e">
        <f>IF(G18="","",(IF(#REF!=0,"",(#REF!*G18*#REF!))))</f>
        <v>#REF!</v>
      </c>
      <c r="I18" s="5">
        <f t="shared" si="0"/>
        <v>7.6</v>
      </c>
      <c r="J18" s="6">
        <f>SUM(G$12:G18)</f>
        <v>747</v>
      </c>
      <c r="K18" s="6">
        <f t="shared" si="8"/>
        <v>253</v>
      </c>
      <c r="L18" s="7">
        <f t="shared" si="1"/>
        <v>144.4</v>
      </c>
      <c r="M18" s="4">
        <f t="shared" si="4"/>
        <v>209</v>
      </c>
      <c r="N18" s="103">
        <f t="shared" si="9"/>
        <v>1.4473684210526314</v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>
        <v>42243</v>
      </c>
      <c r="C19" s="49" t="s">
        <v>60</v>
      </c>
      <c r="D19" s="47"/>
      <c r="E19" s="46">
        <v>1</v>
      </c>
      <c r="F19" s="46">
        <v>0</v>
      </c>
      <c r="G19" s="11">
        <v>34</v>
      </c>
      <c r="H19" s="4"/>
      <c r="I19" s="5">
        <f t="shared" si="0"/>
        <v>2</v>
      </c>
      <c r="J19" s="6">
        <f>SUM(G$12:G19)</f>
        <v>781</v>
      </c>
      <c r="K19" s="6">
        <f t="shared" ref="K19:K45" si="11">E$4-J19</f>
        <v>219</v>
      </c>
      <c r="L19" s="7">
        <f t="shared" ref="L19:L45" si="12">IF(G19="",0,$T$12*(I19-F19-Q19))</f>
        <v>19</v>
      </c>
      <c r="M19" s="4">
        <f t="shared" ref="M19:M45" si="13">G19</f>
        <v>34</v>
      </c>
      <c r="N19" s="103">
        <f t="shared" ref="N19" si="14">IF(L19=0,"",(M19/L19))</f>
        <v>1.7894736842105263</v>
      </c>
      <c r="O19" s="104"/>
      <c r="P19" s="31"/>
      <c r="Q19" s="46">
        <v>1</v>
      </c>
      <c r="R19" s="46">
        <v>4</v>
      </c>
      <c r="S19" s="46">
        <v>0</v>
      </c>
      <c r="T19" s="127" t="s">
        <v>65</v>
      </c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>
        <v>42244</v>
      </c>
      <c r="C20" s="49" t="s">
        <v>61</v>
      </c>
      <c r="D20" s="47"/>
      <c r="E20" s="46">
        <v>6.5</v>
      </c>
      <c r="F20" s="10">
        <v>0</v>
      </c>
      <c r="G20" s="11">
        <v>161</v>
      </c>
      <c r="H20" s="4"/>
      <c r="I20" s="5">
        <f t="shared" si="0"/>
        <v>6.5</v>
      </c>
      <c r="J20" s="6">
        <f>SUM(G$12:G20)</f>
        <v>942</v>
      </c>
      <c r="K20" s="6">
        <f t="shared" si="11"/>
        <v>58</v>
      </c>
      <c r="L20" s="7">
        <f t="shared" si="12"/>
        <v>123.5</v>
      </c>
      <c r="M20" s="4">
        <f t="shared" si="13"/>
        <v>161</v>
      </c>
      <c r="N20" s="103">
        <f t="shared" ref="N20:N49" si="15">IF(L20=0,"",(M20/L20))</f>
        <v>1.3036437246963564</v>
      </c>
      <c r="O20" s="104"/>
      <c r="P20" s="31"/>
      <c r="Q20" s="46">
        <v>0</v>
      </c>
      <c r="R20" s="46">
        <v>0</v>
      </c>
      <c r="S20" s="46">
        <v>0</v>
      </c>
      <c r="T20" s="199" t="s">
        <v>67</v>
      </c>
      <c r="U20" s="200"/>
      <c r="V20" s="200"/>
      <c r="W20" s="201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942</v>
      </c>
      <c r="K21" s="6">
        <f t="shared" si="11"/>
        <v>58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 t="s">
        <v>68</v>
      </c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942</v>
      </c>
      <c r="K22" s="6">
        <f t="shared" si="11"/>
        <v>58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942</v>
      </c>
      <c r="K23" s="6">
        <f t="shared" si="11"/>
        <v>58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942</v>
      </c>
      <c r="K24" s="6">
        <f t="shared" si="11"/>
        <v>58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942</v>
      </c>
      <c r="K25" s="6">
        <f t="shared" si="11"/>
        <v>58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942</v>
      </c>
      <c r="K26" s="6">
        <f t="shared" si="11"/>
        <v>58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942</v>
      </c>
      <c r="K27" s="6">
        <f t="shared" si="11"/>
        <v>58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942</v>
      </c>
      <c r="K28" s="6">
        <f t="shared" si="11"/>
        <v>58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942</v>
      </c>
      <c r="K29" s="6">
        <f t="shared" si="11"/>
        <v>58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942</v>
      </c>
      <c r="K30" s="6">
        <f t="shared" si="11"/>
        <v>58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942</v>
      </c>
      <c r="K31" s="6">
        <f t="shared" si="11"/>
        <v>58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942</v>
      </c>
      <c r="K32" s="6">
        <f t="shared" si="11"/>
        <v>58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942</v>
      </c>
      <c r="K33" s="6">
        <f t="shared" si="11"/>
        <v>58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942</v>
      </c>
      <c r="K34" s="6">
        <f t="shared" si="11"/>
        <v>58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942</v>
      </c>
      <c r="K35" s="6">
        <f t="shared" ref="K35:K41" si="17">E$4-J35</f>
        <v>58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942</v>
      </c>
      <c r="K36" s="6">
        <f t="shared" si="17"/>
        <v>58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942</v>
      </c>
      <c r="K37" s="6">
        <f t="shared" si="17"/>
        <v>58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942</v>
      </c>
      <c r="K38" s="6">
        <f t="shared" si="17"/>
        <v>58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942</v>
      </c>
      <c r="K39" s="6">
        <f t="shared" si="17"/>
        <v>58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942</v>
      </c>
      <c r="K40" s="6">
        <f t="shared" si="17"/>
        <v>58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942</v>
      </c>
      <c r="K41" s="6">
        <f t="shared" si="17"/>
        <v>58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942</v>
      </c>
      <c r="K42" s="6">
        <f t="shared" si="11"/>
        <v>58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942</v>
      </c>
      <c r="K43" s="6">
        <f t="shared" si="11"/>
        <v>58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942</v>
      </c>
      <c r="K44" s="6">
        <f t="shared" si="11"/>
        <v>58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942</v>
      </c>
      <c r="K45" s="6">
        <f t="shared" si="11"/>
        <v>58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942</v>
      </c>
      <c r="K46" s="6">
        <f t="shared" ref="K46:K49" si="23">E$4-J46</f>
        <v>58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942</v>
      </c>
      <c r="K47" s="6">
        <f t="shared" si="23"/>
        <v>58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942</v>
      </c>
      <c r="K48" s="6">
        <f t="shared" si="23"/>
        <v>58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942</v>
      </c>
      <c r="K49" s="6">
        <f t="shared" si="23"/>
        <v>58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942</v>
      </c>
      <c r="K50" s="6">
        <f t="shared" si="8"/>
        <v>58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34.299999999999997</v>
      </c>
      <c r="F51" s="56">
        <f>SUM(F13:F50)</f>
        <v>1</v>
      </c>
      <c r="G51" s="56">
        <f>SUM(G13:G50)</f>
        <v>942</v>
      </c>
      <c r="H51" s="57"/>
      <c r="I51" s="56">
        <f>SUM(I13:I50)</f>
        <v>44.300000000000004</v>
      </c>
      <c r="J51" s="58">
        <f>J50</f>
        <v>942</v>
      </c>
      <c r="K51" s="58">
        <f>K50</f>
        <v>58</v>
      </c>
      <c r="L51" s="59">
        <f>SUM(L13:L50)</f>
        <v>651.70000000000005</v>
      </c>
      <c r="M51" s="57">
        <f>SUM(M13:M50)</f>
        <v>942</v>
      </c>
      <c r="N51" s="110">
        <f>IF(L51&lt;&gt;0,SUM(M51/L51),"")</f>
        <v>1.4454503605953659</v>
      </c>
      <c r="O51" s="111"/>
      <c r="P51" s="60"/>
      <c r="Q51" s="56">
        <f>SUM(Q13:Q50)</f>
        <v>9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945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1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1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8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8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942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2015-10-02T20:46:43Z</dcterms:modified>
</cp:coreProperties>
</file>